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6a61492ede3934/Documents/Climate Smart Gardiner/"/>
    </mc:Choice>
  </mc:AlternateContent>
  <xr:revisionPtr revIDLastSave="603" documentId="13_ncr:1_{7D0DA684-5E46-40A3-9634-3BAFD22A83A1}" xr6:coauthVersionLast="46" xr6:coauthVersionMax="46" xr10:uidLastSave="{8056E4B4-A02B-4D87-9A91-6AEB88665CF5}"/>
  <bookViews>
    <workbookView xWindow="-120" yWindow="-120" windowWidth="20730" windowHeight="11160" activeTab="2" xr2:uid="{34752CF4-3E72-4381-BE6A-C0A8D9DAD6A0}"/>
  </bookViews>
  <sheets>
    <sheet name="FLEET INV JAN 2021" sheetId="1" r:id="rId1"/>
    <sheet name="Sheet1" sheetId="13" r:id="rId2"/>
    <sheet name="FUEL JAN 2020" sheetId="2" r:id="rId3"/>
    <sheet name="FUEL FEB 2020" sheetId="3" r:id="rId4"/>
    <sheet name="FUEL MAR 2020" sheetId="4" r:id="rId5"/>
    <sheet name="FUEL APR 2020" sheetId="6" r:id="rId6"/>
    <sheet name="FUEL MAY 2020" sheetId="7" r:id="rId7"/>
    <sheet name="FUEL JUNE 2020" sheetId="8" r:id="rId8"/>
    <sheet name="FUEL JULY 2020" sheetId="9" r:id="rId9"/>
    <sheet name="FUEL AUG 2020" sheetId="10" r:id="rId10"/>
    <sheet name="FUEL SEP 2020" sheetId="11" r:id="rId11"/>
    <sheet name="FUEL OCT 2020" sheetId="12" r:id="rId12"/>
    <sheet name="FUEL NOV 2020" sheetId="14" r:id="rId13"/>
    <sheet name="FUEL DEC 2020" sheetId="15" r:id="rId14"/>
    <sheet name="FUEL BY VEHICLE" sheetId="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E75" i="1"/>
  <c r="D75" i="1"/>
  <c r="C75" i="1"/>
  <c r="B75" i="1"/>
  <c r="G55" i="1"/>
  <c r="F55" i="1"/>
  <c r="E55" i="1"/>
  <c r="H16" i="1"/>
  <c r="G16" i="1"/>
  <c r="E16" i="1"/>
  <c r="D16" i="1"/>
  <c r="C16" i="1"/>
  <c r="B16" i="1"/>
  <c r="P41" i="15"/>
  <c r="P40" i="15"/>
  <c r="P39" i="15"/>
  <c r="P38" i="15"/>
  <c r="P37" i="15"/>
  <c r="P36" i="15"/>
  <c r="P35" i="15"/>
  <c r="P34" i="15"/>
  <c r="P33" i="15"/>
  <c r="P32" i="15"/>
  <c r="P31" i="15"/>
  <c r="P30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26" i="15" l="1"/>
  <c r="P27" i="15" s="1"/>
  <c r="P30" i="14"/>
  <c r="P31" i="14"/>
  <c r="P32" i="14"/>
  <c r="P33" i="14"/>
  <c r="P34" i="14"/>
  <c r="P35" i="14"/>
  <c r="P36" i="14"/>
  <c r="P37" i="14"/>
  <c r="P38" i="14"/>
  <c r="P39" i="14"/>
  <c r="P40" i="14"/>
  <c r="P41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26" i="14" l="1"/>
  <c r="P27" i="14" s="1"/>
  <c r="O6" i="5"/>
  <c r="P6" i="12"/>
  <c r="O41" i="5" l="1"/>
  <c r="P26" i="12"/>
  <c r="P41" i="12"/>
  <c r="P40" i="12" l="1"/>
  <c r="P39" i="12"/>
  <c r="P38" i="12"/>
  <c r="P37" i="12"/>
  <c r="P36" i="12"/>
  <c r="P35" i="12"/>
  <c r="P34" i="12"/>
  <c r="P33" i="12"/>
  <c r="P32" i="12"/>
  <c r="P31" i="12"/>
  <c r="P30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5" i="12"/>
  <c r="P27" i="12" l="1"/>
  <c r="P39" i="11"/>
  <c r="P38" i="11"/>
  <c r="P37" i="11"/>
  <c r="P36" i="11"/>
  <c r="P35" i="11"/>
  <c r="P34" i="11"/>
  <c r="P33" i="11"/>
  <c r="P32" i="11"/>
  <c r="P31" i="11"/>
  <c r="P30" i="11"/>
  <c r="P29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25" i="11" l="1"/>
  <c r="P26" i="11" s="1"/>
  <c r="P29" i="10"/>
  <c r="O40" i="5"/>
  <c r="P39" i="10"/>
  <c r="P26" i="10"/>
  <c r="P38" i="10" l="1"/>
  <c r="P37" i="10"/>
  <c r="P36" i="10"/>
  <c r="P35" i="10"/>
  <c r="P34" i="10"/>
  <c r="P33" i="10"/>
  <c r="P32" i="10"/>
  <c r="P31" i="10"/>
  <c r="P30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25" i="10" l="1"/>
  <c r="P38" i="9"/>
  <c r="P37" i="9"/>
  <c r="P36" i="9"/>
  <c r="P35" i="9"/>
  <c r="P34" i="9"/>
  <c r="P33" i="9"/>
  <c r="P32" i="9"/>
  <c r="P31" i="9"/>
  <c r="P30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O30" i="5"/>
  <c r="P38" i="8"/>
  <c r="P37" i="8"/>
  <c r="P36" i="8"/>
  <c r="P35" i="8"/>
  <c r="P34" i="8"/>
  <c r="P33" i="8"/>
  <c r="P32" i="8"/>
  <c r="P31" i="8"/>
  <c r="P30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25" i="9" l="1"/>
  <c r="P26" i="9" s="1"/>
  <c r="P25" i="8"/>
  <c r="P26" i="8" s="1"/>
  <c r="O39" i="5"/>
  <c r="P29" i="6"/>
  <c r="P38" i="6"/>
  <c r="P37" i="7" l="1"/>
  <c r="P36" i="7"/>
  <c r="P35" i="7"/>
  <c r="P34" i="7"/>
  <c r="P33" i="7"/>
  <c r="P32" i="7"/>
  <c r="P31" i="7"/>
  <c r="P30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37" i="4"/>
  <c r="P36" i="4"/>
  <c r="P35" i="4"/>
  <c r="P34" i="4"/>
  <c r="P33" i="4"/>
  <c r="P32" i="4"/>
  <c r="P31" i="4"/>
  <c r="P30" i="4"/>
  <c r="P37" i="6"/>
  <c r="P36" i="6"/>
  <c r="P35" i="6"/>
  <c r="P34" i="6"/>
  <c r="P33" i="6"/>
  <c r="P32" i="6"/>
  <c r="P31" i="6"/>
  <c r="P30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37" i="3"/>
  <c r="P36" i="3"/>
  <c r="P35" i="3"/>
  <c r="P34" i="3"/>
  <c r="P33" i="3"/>
  <c r="P32" i="3"/>
  <c r="P31" i="3"/>
  <c r="P30" i="3"/>
  <c r="P25" i="7" l="1"/>
  <c r="P26" i="7" s="1"/>
  <c r="P25" i="6"/>
  <c r="P26" i="6" s="1"/>
  <c r="O38" i="5"/>
  <c r="O37" i="5"/>
  <c r="O36" i="5"/>
  <c r="O35" i="5"/>
  <c r="O34" i="5"/>
  <c r="O33" i="5"/>
  <c r="O32" i="5"/>
  <c r="O31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5" i="5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O26" i="5" l="1"/>
  <c r="O27" i="5"/>
  <c r="P25" i="4"/>
  <c r="P26" i="4" s="1"/>
  <c r="P25" i="3"/>
  <c r="P26" i="3" s="1"/>
  <c r="P37" i="2"/>
  <c r="P36" i="2"/>
  <c r="P35" i="2"/>
  <c r="P34" i="2"/>
  <c r="P31" i="2"/>
  <c r="P30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25" i="2" l="1"/>
  <c r="P26" i="2" s="1"/>
  <c r="E77" i="1"/>
  <c r="D77" i="1"/>
  <c r="C77" i="1"/>
  <c r="B77" i="1"/>
  <c r="E57" i="1"/>
  <c r="G57" i="1"/>
  <c r="F57" i="1"/>
  <c r="G18" i="1"/>
  <c r="B18" i="1"/>
  <c r="H18" i="1"/>
  <c r="E18" i="1"/>
  <c r="D18" i="1"/>
</calcChain>
</file>

<file path=xl/sharedStrings.xml><?xml version="1.0" encoding="utf-8"?>
<sst xmlns="http://schemas.openxmlformats.org/spreadsheetml/2006/main" count="1076" uniqueCount="107">
  <si>
    <t>TOWN OF GARDINER FLEET INVENTORY</t>
  </si>
  <si>
    <t>VEHICLE NUMBER</t>
  </si>
  <si>
    <t xml:space="preserve">OWNING DEPT. </t>
  </si>
  <si>
    <t>HIGHWAYS</t>
  </si>
  <si>
    <t>YEAR</t>
  </si>
  <si>
    <t>YEAR PURCHASED</t>
  </si>
  <si>
    <t>MAKE</t>
  </si>
  <si>
    <t>MACK</t>
  </si>
  <si>
    <t>DODGE</t>
  </si>
  <si>
    <t>BOBCAT</t>
  </si>
  <si>
    <t>INTERNATIONAL</t>
  </si>
  <si>
    <t>FORD</t>
  </si>
  <si>
    <t>MODEL</t>
  </si>
  <si>
    <t>42FR DUMP</t>
  </si>
  <si>
    <t xml:space="preserve">RAM 3500 DUMP TRUCK </t>
  </si>
  <si>
    <t xml:space="preserve">GU712 DUMP TRUCK </t>
  </si>
  <si>
    <t>SKID STEER LOADER</t>
  </si>
  <si>
    <t xml:space="preserve">S2574 DUMP BODY </t>
  </si>
  <si>
    <t>F350</t>
  </si>
  <si>
    <t>DRIVE TRAIN (2, 4 or AWD)</t>
  </si>
  <si>
    <t>4 x 4</t>
  </si>
  <si>
    <t>2WD</t>
  </si>
  <si>
    <t>TYPE OF FUEL</t>
  </si>
  <si>
    <t>DIESEL</t>
  </si>
  <si>
    <t>GAS</t>
  </si>
  <si>
    <t>MPG RATING</t>
  </si>
  <si>
    <t>N/A</t>
  </si>
  <si>
    <t>N/A OFF ROAD</t>
  </si>
  <si>
    <t>JAN 2020 ODOMETER</t>
  </si>
  <si>
    <t>VEH. CLASS</t>
  </si>
  <si>
    <t xml:space="preserve">HEAVY </t>
  </si>
  <si>
    <t>MEDIUM</t>
  </si>
  <si>
    <t>HEAVY</t>
  </si>
  <si>
    <t>OFF ROAD</t>
  </si>
  <si>
    <t>GVWR OVER 8,500 LBS</t>
  </si>
  <si>
    <t>YES</t>
  </si>
  <si>
    <t>FUNCTION</t>
  </si>
  <si>
    <t>DUMP TRUCK, ROAD MAINT. PLOWING AND SANDING</t>
  </si>
  <si>
    <t>PLOWING, SANDING, MOVEMENT OF MATERIALS</t>
  </si>
  <si>
    <t>ANNUAL MILES DRIVEN</t>
  </si>
  <si>
    <t>FUEL USED</t>
  </si>
  <si>
    <t>AVER. COST OF FUEL/MILE</t>
  </si>
  <si>
    <t>CATERPILLAR</t>
  </si>
  <si>
    <t>DAEWOO</t>
  </si>
  <si>
    <t>CHAMPION</t>
  </si>
  <si>
    <t>CASE</t>
  </si>
  <si>
    <t>NEW HOLLAND</t>
  </si>
  <si>
    <t>CUSTOM</t>
  </si>
  <si>
    <t>430F2</t>
  </si>
  <si>
    <t>MEGA 250</t>
  </si>
  <si>
    <t>730A</t>
  </si>
  <si>
    <t>TN70DT</t>
  </si>
  <si>
    <t>18T101</t>
  </si>
  <si>
    <t>4 X4</t>
  </si>
  <si>
    <t>AWD</t>
  </si>
  <si>
    <t>4 X 4</t>
  </si>
  <si>
    <t>1 DRUM ROLLER</t>
  </si>
  <si>
    <t>TRAILER</t>
  </si>
  <si>
    <t>MILEAGE</t>
  </si>
  <si>
    <t>BACKHOE</t>
  </si>
  <si>
    <t>FRONT END LOADER</t>
  </si>
  <si>
    <t>GRADER</t>
  </si>
  <si>
    <t>ROAD REPAIR, ASPHALT ROLLER</t>
  </si>
  <si>
    <t>GRASS MOWER TRACTOR</t>
  </si>
  <si>
    <t>EQUIPMENT TRAILER</t>
  </si>
  <si>
    <t>HOMEMADE</t>
  </si>
  <si>
    <t>BIG TOW</t>
  </si>
  <si>
    <t>LEE BOY</t>
  </si>
  <si>
    <t>B20</t>
  </si>
  <si>
    <t>BUCKET TRUCK</t>
  </si>
  <si>
    <t>F350 XL</t>
  </si>
  <si>
    <t>TRACK</t>
  </si>
  <si>
    <t>2 WD</t>
  </si>
  <si>
    <t>4WD</t>
  </si>
  <si>
    <t>PIPE TRAILER</t>
  </si>
  <si>
    <t>ROAD REPAIR, PAVER</t>
  </si>
  <si>
    <t>MULTIPURPOSE, SANDING AND PLOWING</t>
  </si>
  <si>
    <t>DUMP TRUCK, ROAD REPAIR, PLOWING AND SANDING</t>
  </si>
  <si>
    <t>GU432</t>
  </si>
  <si>
    <t>FUELING RECORDS</t>
  </si>
  <si>
    <t>VEHICLE</t>
  </si>
  <si>
    <t>TOTAL</t>
  </si>
  <si>
    <t>NUMBER</t>
  </si>
  <si>
    <t>FUEL TYPE</t>
  </si>
  <si>
    <t>FUEL</t>
  </si>
  <si>
    <t>16 LOADER</t>
  </si>
  <si>
    <t>OTHER</t>
  </si>
  <si>
    <t>TOTAL GAS USED</t>
  </si>
  <si>
    <t>TOTAL DIESEL USED</t>
  </si>
  <si>
    <t>PUSH MOWER</t>
  </si>
  <si>
    <t>WEEDWACKER</t>
  </si>
  <si>
    <t>18 CHIPPER</t>
  </si>
  <si>
    <t>TOWN HALL MOWER</t>
  </si>
  <si>
    <t>SPRAY CAN</t>
  </si>
  <si>
    <t>TRANSFER TANK</t>
  </si>
  <si>
    <t>GAS CAN</t>
  </si>
  <si>
    <t>2020 FUEL BY VEHICLE</t>
  </si>
  <si>
    <t>ÁPR 2020</t>
  </si>
  <si>
    <t>MAR 2020</t>
  </si>
  <si>
    <t>SWEEPER</t>
  </si>
  <si>
    <t>JULY 2020</t>
  </si>
  <si>
    <t>AUG 2020</t>
  </si>
  <si>
    <t>RENTAL 78</t>
  </si>
  <si>
    <t>RENTAL78</t>
  </si>
  <si>
    <t>October 2020</t>
  </si>
  <si>
    <t>MIX</t>
  </si>
  <si>
    <t>CHAINSAWS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</si>
</sst>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\-yy;@"/>
    <numFmt numFmtId="166" formatCode="#,##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center" wrapText="1"/>
    </xf>
    <xf numFmtId="0" fontId="2" fillId="0" borderId="0" xfId="0" applyFont="1"/>
    <xf numFmtId="17" fontId="2" fillId="0" borderId="0" xfId="0" applyNumberFormat="1" applyFont="1"/>
    <xf numFmtId="0" fontId="2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17" fontId="0" fillId="0" borderId="0" xfId="0" applyNumberFormat="1"/>
    <xf numFmtId="17" fontId="0" fillId="0" borderId="0" xfId="0" quotePrefix="1" applyNumberFormat="1"/>
    <xf numFmtId="0" fontId="0" fillId="0" borderId="2" xfId="0" applyFill="1" applyBorder="1"/>
    <xf numFmtId="165" fontId="0" fillId="0" borderId="0" xfId="0" quotePrefix="1" applyNumberFormat="1"/>
    <xf numFmtId="14" fontId="0" fillId="0" borderId="0" xfId="0" quotePrefix="1" applyNumberFormat="1"/>
    <xf numFmtId="166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quotePrefix="1" applyNumberFormat="1" applyAlignment="1">
      <alignment horizontal="center"/>
    </xf>
    <xf numFmtId="14" fontId="0" fillId="0" borderId="0" xfId="0" applyNumberForma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80A64-4E6D-47DB-9952-73A99FF1279B}">
  <dimension ref="A1:H77"/>
  <sheetViews>
    <sheetView topLeftCell="A5" workbookViewId="0">
      <selection activeCell="J8" sqref="J8"/>
    </sheetView>
  </sheetViews>
  <sheetFormatPr defaultRowHeight="15.75" x14ac:dyDescent="0.25"/>
  <cols>
    <col min="1" max="1" width="17.25" style="1" customWidth="1"/>
    <col min="2" max="2" width="10.125" style="1" customWidth="1"/>
    <col min="3" max="5" width="10.75" style="1" customWidth="1"/>
    <col min="6" max="6" width="10.625" style="1" customWidth="1"/>
    <col min="7" max="7" width="11.75" style="1" customWidth="1"/>
  </cols>
  <sheetData>
    <row r="1" spans="1:8" ht="47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3" spans="1:8" ht="18.75" customHeight="1" x14ac:dyDescent="0.25">
      <c r="A3" s="1" t="s">
        <v>1</v>
      </c>
      <c r="B3" s="4">
        <v>1</v>
      </c>
      <c r="C3" s="4">
        <v>2</v>
      </c>
      <c r="D3" s="4">
        <v>5</v>
      </c>
      <c r="E3" s="4">
        <v>6</v>
      </c>
      <c r="F3" s="4">
        <v>7</v>
      </c>
      <c r="G3" s="4">
        <v>12</v>
      </c>
      <c r="H3" s="4">
        <v>14</v>
      </c>
    </row>
    <row r="4" spans="1:8" ht="31.5" x14ac:dyDescent="0.25">
      <c r="A4" s="1" t="s">
        <v>2</v>
      </c>
      <c r="B4" s="2" t="s">
        <v>3</v>
      </c>
      <c r="C4" s="3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</row>
    <row r="5" spans="1:8" x14ac:dyDescent="0.25">
      <c r="A5" s="1" t="s">
        <v>4</v>
      </c>
      <c r="B5" s="2">
        <v>2020</v>
      </c>
      <c r="C5" s="3">
        <v>2021</v>
      </c>
      <c r="D5" s="2">
        <v>2016</v>
      </c>
      <c r="E5" s="2">
        <v>2018</v>
      </c>
      <c r="F5" s="2">
        <v>2018</v>
      </c>
      <c r="G5" s="2">
        <v>1997</v>
      </c>
      <c r="H5" s="2">
        <v>2015</v>
      </c>
    </row>
    <row r="6" spans="1:8" ht="21" customHeight="1" x14ac:dyDescent="0.25">
      <c r="A6" s="1" t="s">
        <v>5</v>
      </c>
      <c r="B6" s="2">
        <v>2020</v>
      </c>
      <c r="C6" s="3">
        <v>2020</v>
      </c>
      <c r="D6" s="2">
        <v>2016</v>
      </c>
      <c r="E6" s="2">
        <v>2018</v>
      </c>
      <c r="F6" s="2">
        <v>2018</v>
      </c>
      <c r="G6" s="2">
        <v>1997</v>
      </c>
      <c r="H6" s="2">
        <v>2014</v>
      </c>
    </row>
    <row r="7" spans="1:8" ht="31.5" x14ac:dyDescent="0.25">
      <c r="A7" s="1" t="s">
        <v>6</v>
      </c>
      <c r="B7" s="2" t="s">
        <v>7</v>
      </c>
      <c r="C7" s="3" t="s">
        <v>7</v>
      </c>
      <c r="D7" s="2" t="s">
        <v>8</v>
      </c>
      <c r="E7" s="2" t="s">
        <v>7</v>
      </c>
      <c r="F7" s="2" t="s">
        <v>9</v>
      </c>
      <c r="G7" s="2" t="s">
        <v>10</v>
      </c>
      <c r="H7" s="2" t="s">
        <v>11</v>
      </c>
    </row>
    <row r="8" spans="1:8" ht="51.75" customHeight="1" x14ac:dyDescent="0.25">
      <c r="A8" s="1" t="s">
        <v>12</v>
      </c>
      <c r="B8" s="2" t="s">
        <v>13</v>
      </c>
      <c r="C8" s="3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</row>
    <row r="9" spans="1:8" ht="37.5" customHeight="1" x14ac:dyDescent="0.25">
      <c r="A9" s="1" t="s">
        <v>19</v>
      </c>
      <c r="B9" s="2" t="s">
        <v>72</v>
      </c>
      <c r="C9" s="2" t="s">
        <v>21</v>
      </c>
      <c r="D9" s="2" t="s">
        <v>20</v>
      </c>
      <c r="E9" s="2" t="s">
        <v>21</v>
      </c>
      <c r="F9" s="2" t="s">
        <v>21</v>
      </c>
      <c r="G9" s="2" t="s">
        <v>21</v>
      </c>
      <c r="H9" s="2" t="s">
        <v>20</v>
      </c>
    </row>
    <row r="10" spans="1:8" x14ac:dyDescent="0.25">
      <c r="A10" s="1" t="s">
        <v>22</v>
      </c>
      <c r="B10" s="2" t="s">
        <v>23</v>
      </c>
      <c r="C10" s="3" t="s">
        <v>23</v>
      </c>
      <c r="D10" s="2" t="s">
        <v>23</v>
      </c>
      <c r="E10" s="2" t="s">
        <v>23</v>
      </c>
      <c r="F10" s="2" t="s">
        <v>23</v>
      </c>
      <c r="G10" s="2" t="s">
        <v>23</v>
      </c>
      <c r="H10" s="2" t="s">
        <v>24</v>
      </c>
    </row>
    <row r="11" spans="1:8" ht="31.5" x14ac:dyDescent="0.25">
      <c r="A11" s="1" t="s">
        <v>25</v>
      </c>
      <c r="B11" s="2" t="s">
        <v>26</v>
      </c>
      <c r="C11" s="3" t="s">
        <v>26</v>
      </c>
      <c r="D11" s="2" t="s">
        <v>26</v>
      </c>
      <c r="E11" s="2" t="s">
        <v>26</v>
      </c>
      <c r="F11" s="2" t="s">
        <v>27</v>
      </c>
      <c r="G11" s="2" t="s">
        <v>26</v>
      </c>
      <c r="H11" s="2" t="s">
        <v>26</v>
      </c>
    </row>
    <row r="12" spans="1:8" ht="31.5" x14ac:dyDescent="0.25">
      <c r="A12" s="1" t="s">
        <v>28</v>
      </c>
      <c r="B12" s="6">
        <v>819</v>
      </c>
      <c r="C12" s="3">
        <v>0</v>
      </c>
      <c r="D12" s="6">
        <v>47252</v>
      </c>
      <c r="E12" s="6">
        <v>7344</v>
      </c>
      <c r="F12" s="6" t="s">
        <v>27</v>
      </c>
      <c r="G12" s="6">
        <v>113068</v>
      </c>
      <c r="H12" s="6">
        <v>38567</v>
      </c>
    </row>
    <row r="13" spans="1:8" x14ac:dyDescent="0.25">
      <c r="A13" s="1" t="s">
        <v>29</v>
      </c>
      <c r="B13" s="3" t="s">
        <v>30</v>
      </c>
      <c r="C13" s="3" t="s">
        <v>32</v>
      </c>
      <c r="D13" s="3" t="s">
        <v>31</v>
      </c>
      <c r="E13" s="3" t="s">
        <v>32</v>
      </c>
      <c r="F13" s="3" t="s">
        <v>33</v>
      </c>
      <c r="G13" s="3" t="s">
        <v>32</v>
      </c>
      <c r="H13" s="3" t="s">
        <v>31</v>
      </c>
    </row>
    <row r="14" spans="1:8" ht="36.75" customHeight="1" x14ac:dyDescent="0.25">
      <c r="A14" s="1" t="s">
        <v>34</v>
      </c>
      <c r="B14" s="3" t="s">
        <v>35</v>
      </c>
      <c r="C14" s="3" t="s">
        <v>35</v>
      </c>
      <c r="D14" s="3" t="s">
        <v>35</v>
      </c>
      <c r="E14" s="3" t="s">
        <v>35</v>
      </c>
      <c r="F14" s="3" t="s">
        <v>27</v>
      </c>
      <c r="G14" s="3" t="s">
        <v>35</v>
      </c>
      <c r="H14" s="3" t="s">
        <v>35</v>
      </c>
    </row>
    <row r="15" spans="1:8" ht="110.25" x14ac:dyDescent="0.25">
      <c r="A15" s="1" t="s">
        <v>36</v>
      </c>
      <c r="B15" s="3" t="s">
        <v>37</v>
      </c>
      <c r="C15" s="3" t="s">
        <v>37</v>
      </c>
      <c r="D15" s="3" t="s">
        <v>37</v>
      </c>
      <c r="E15" s="3" t="s">
        <v>37</v>
      </c>
      <c r="F15" s="3" t="s">
        <v>38</v>
      </c>
      <c r="G15" s="3" t="s">
        <v>37</v>
      </c>
      <c r="H15" s="3" t="s">
        <v>37</v>
      </c>
    </row>
    <row r="16" spans="1:8" ht="36.75" customHeight="1" x14ac:dyDescent="0.25">
      <c r="A16" s="1" t="s">
        <v>39</v>
      </c>
      <c r="B16" s="6">
        <f>6135-B12</f>
        <v>5316</v>
      </c>
      <c r="C16" s="3">
        <f>464.7-C12</f>
        <v>464.7</v>
      </c>
      <c r="D16" s="26">
        <f>59780.7-D12</f>
        <v>12528.699999999997</v>
      </c>
      <c r="E16" s="6">
        <f>9763-E12</f>
        <v>2419</v>
      </c>
      <c r="F16" s="3" t="s">
        <v>27</v>
      </c>
      <c r="G16" s="6">
        <f>113760-G12</f>
        <v>692</v>
      </c>
      <c r="H16" s="26">
        <f>49814.1-H12</f>
        <v>11247.099999999999</v>
      </c>
    </row>
    <row r="17" spans="1:8" ht="22.5" customHeight="1" x14ac:dyDescent="0.25">
      <c r="A17" s="1" t="s">
        <v>40</v>
      </c>
      <c r="B17" s="3">
        <v>989.9</v>
      </c>
      <c r="C17" s="3">
        <v>58</v>
      </c>
      <c r="D17" s="3">
        <v>1300.0999999999999</v>
      </c>
      <c r="E17" s="3">
        <v>584.5</v>
      </c>
      <c r="F17" s="3">
        <v>167.2</v>
      </c>
      <c r="G17" s="3">
        <v>277.10000000000002</v>
      </c>
      <c r="H17" s="3">
        <v>1175.8</v>
      </c>
    </row>
    <row r="18" spans="1:8" ht="32.25" customHeight="1" x14ac:dyDescent="0.25">
      <c r="A18" s="1" t="s">
        <v>41</v>
      </c>
      <c r="B18" s="5">
        <f>(B17*2.37)/B16</f>
        <v>0.44132110609480812</v>
      </c>
      <c r="C18" s="5">
        <f>(C17*2.37)/C16</f>
        <v>0.29580374435119433</v>
      </c>
      <c r="D18" s="5">
        <f t="shared" ref="D18:G18" si="0">(D17*1.64)/D16</f>
        <v>0.17018238125264395</v>
      </c>
      <c r="E18" s="5">
        <f t="shared" si="0"/>
        <v>0.39627118644067794</v>
      </c>
      <c r="F18" s="5" t="s">
        <v>27</v>
      </c>
      <c r="G18" s="5">
        <f t="shared" si="0"/>
        <v>0.65671098265895955</v>
      </c>
      <c r="H18" s="5">
        <f>(H17*1.85)/H16</f>
        <v>0.19340363293649032</v>
      </c>
    </row>
    <row r="22" spans="1:8" ht="21" customHeight="1" x14ac:dyDescent="0.25">
      <c r="A22" s="1" t="s">
        <v>1</v>
      </c>
      <c r="B22" s="4">
        <v>15</v>
      </c>
      <c r="C22" s="4">
        <v>16</v>
      </c>
      <c r="D22" s="4">
        <v>17</v>
      </c>
      <c r="E22" s="4">
        <v>19</v>
      </c>
      <c r="F22" s="4">
        <v>20</v>
      </c>
      <c r="G22" s="4">
        <v>21</v>
      </c>
    </row>
    <row r="23" spans="1:8" ht="21.75" customHeight="1" x14ac:dyDescent="0.25">
      <c r="A23" s="1" t="s">
        <v>2</v>
      </c>
      <c r="B23" s="2" t="s">
        <v>3</v>
      </c>
      <c r="C23" s="2" t="s">
        <v>3</v>
      </c>
      <c r="D23" s="2" t="s">
        <v>3</v>
      </c>
      <c r="E23" s="2" t="s">
        <v>3</v>
      </c>
      <c r="F23" s="2" t="s">
        <v>3</v>
      </c>
      <c r="G23" s="2" t="s">
        <v>3</v>
      </c>
    </row>
    <row r="24" spans="1:8" x14ac:dyDescent="0.25">
      <c r="A24" s="1" t="s">
        <v>4</v>
      </c>
      <c r="B24" s="2">
        <v>2017</v>
      </c>
      <c r="C24" s="2">
        <v>2001</v>
      </c>
      <c r="D24" s="2">
        <v>1988</v>
      </c>
      <c r="E24" s="2">
        <v>1986</v>
      </c>
      <c r="F24" s="2">
        <v>2005</v>
      </c>
      <c r="G24" s="2">
        <v>1980</v>
      </c>
    </row>
    <row r="25" spans="1:8" ht="20.25" customHeight="1" x14ac:dyDescent="0.25">
      <c r="A25" s="1" t="s">
        <v>5</v>
      </c>
      <c r="B25" s="2">
        <v>2017</v>
      </c>
      <c r="C25" s="2">
        <v>2002</v>
      </c>
      <c r="D25" s="2">
        <v>1987</v>
      </c>
      <c r="E25" s="2">
        <v>1986</v>
      </c>
      <c r="F25" s="2">
        <v>2005</v>
      </c>
      <c r="G25" s="2">
        <v>1980</v>
      </c>
    </row>
    <row r="26" spans="1:8" ht="31.5" x14ac:dyDescent="0.25">
      <c r="A26" s="1" t="s">
        <v>6</v>
      </c>
      <c r="B26" s="2" t="s">
        <v>42</v>
      </c>
      <c r="C26" s="2" t="s">
        <v>43</v>
      </c>
      <c r="D26" s="2" t="s">
        <v>44</v>
      </c>
      <c r="E26" s="2" t="s">
        <v>45</v>
      </c>
      <c r="F26" s="2" t="s">
        <v>46</v>
      </c>
      <c r="G26" s="2" t="s">
        <v>47</v>
      </c>
    </row>
    <row r="27" spans="1:8" x14ac:dyDescent="0.25">
      <c r="A27" s="1" t="s">
        <v>12</v>
      </c>
      <c r="B27" s="2" t="s">
        <v>48</v>
      </c>
      <c r="C27" s="2" t="s">
        <v>49</v>
      </c>
      <c r="D27" s="2" t="s">
        <v>50</v>
      </c>
      <c r="E27" s="2">
        <v>752</v>
      </c>
      <c r="F27" s="2" t="s">
        <v>51</v>
      </c>
      <c r="G27" s="2" t="s">
        <v>52</v>
      </c>
    </row>
    <row r="28" spans="1:8" ht="33" customHeight="1" x14ac:dyDescent="0.25">
      <c r="A28" s="1" t="s">
        <v>19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53</v>
      </c>
      <c r="G28" s="2" t="s">
        <v>57</v>
      </c>
    </row>
    <row r="29" spans="1:8" x14ac:dyDescent="0.25">
      <c r="A29" s="1" t="s">
        <v>22</v>
      </c>
      <c r="B29" s="2" t="s">
        <v>23</v>
      </c>
      <c r="C29" s="2" t="s">
        <v>23</v>
      </c>
      <c r="D29" s="2" t="s">
        <v>23</v>
      </c>
      <c r="E29" s="2" t="s">
        <v>23</v>
      </c>
      <c r="F29" s="2" t="s">
        <v>23</v>
      </c>
      <c r="G29" s="2" t="s">
        <v>26</v>
      </c>
    </row>
    <row r="30" spans="1:8" ht="31.5" x14ac:dyDescent="0.25">
      <c r="A30" s="1" t="s">
        <v>25</v>
      </c>
      <c r="B30" s="2" t="s">
        <v>27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</row>
    <row r="31" spans="1:8" ht="31.5" x14ac:dyDescent="0.25">
      <c r="A31" s="1" t="s">
        <v>58</v>
      </c>
      <c r="B31" s="2" t="s">
        <v>27</v>
      </c>
      <c r="C31" s="2" t="s">
        <v>27</v>
      </c>
      <c r="D31" s="2" t="s">
        <v>27</v>
      </c>
      <c r="E31" s="2" t="s">
        <v>27</v>
      </c>
      <c r="F31" s="2" t="s">
        <v>27</v>
      </c>
      <c r="G31" s="2" t="s">
        <v>27</v>
      </c>
    </row>
    <row r="32" spans="1:8" ht="31.5" x14ac:dyDescent="0.25">
      <c r="A32" s="1" t="s">
        <v>29</v>
      </c>
      <c r="B32" s="2" t="s">
        <v>27</v>
      </c>
      <c r="C32" s="2" t="s">
        <v>27</v>
      </c>
      <c r="D32" s="2" t="s">
        <v>27</v>
      </c>
      <c r="E32" s="2" t="s">
        <v>27</v>
      </c>
      <c r="F32" s="2" t="s">
        <v>27</v>
      </c>
      <c r="G32" s="2" t="s">
        <v>27</v>
      </c>
    </row>
    <row r="33" spans="1:7" ht="41.25" customHeight="1" x14ac:dyDescent="0.25">
      <c r="A33" s="1" t="s">
        <v>34</v>
      </c>
      <c r="B33" s="2" t="s">
        <v>27</v>
      </c>
      <c r="C33" s="2" t="s">
        <v>27</v>
      </c>
      <c r="D33" s="2" t="s">
        <v>27</v>
      </c>
      <c r="E33" s="2" t="s">
        <v>27</v>
      </c>
      <c r="F33" s="2" t="s">
        <v>27</v>
      </c>
      <c r="G33" s="2" t="s">
        <v>27</v>
      </c>
    </row>
    <row r="34" spans="1:7" ht="63" x14ac:dyDescent="0.25">
      <c r="A34" s="1" t="s">
        <v>36</v>
      </c>
      <c r="B34" s="2" t="s">
        <v>59</v>
      </c>
      <c r="C34" s="2" t="s">
        <v>60</v>
      </c>
      <c r="D34" s="2" t="s">
        <v>61</v>
      </c>
      <c r="E34" s="2" t="s">
        <v>62</v>
      </c>
      <c r="F34" s="2" t="s">
        <v>63</v>
      </c>
      <c r="G34" s="2" t="s">
        <v>64</v>
      </c>
    </row>
    <row r="35" spans="1:7" ht="34.5" customHeight="1" x14ac:dyDescent="0.25">
      <c r="A35" s="1" t="s">
        <v>39</v>
      </c>
      <c r="B35" s="2" t="s">
        <v>27</v>
      </c>
      <c r="C35" s="2" t="s">
        <v>27</v>
      </c>
      <c r="D35" s="2" t="s">
        <v>27</v>
      </c>
      <c r="E35" s="2" t="s">
        <v>27</v>
      </c>
      <c r="F35" s="2" t="s">
        <v>27</v>
      </c>
      <c r="G35" s="2" t="s">
        <v>27</v>
      </c>
    </row>
    <row r="36" spans="1:7" x14ac:dyDescent="0.25">
      <c r="A36" s="1" t="s">
        <v>40</v>
      </c>
      <c r="B36" s="7">
        <v>741.3</v>
      </c>
      <c r="C36" s="7">
        <v>339</v>
      </c>
      <c r="D36" s="7">
        <v>93.6</v>
      </c>
      <c r="E36" s="7">
        <v>20.3</v>
      </c>
      <c r="F36" s="7">
        <v>1308</v>
      </c>
      <c r="G36" s="7">
        <v>0</v>
      </c>
    </row>
    <row r="37" spans="1:7" ht="48.75" customHeight="1" x14ac:dyDescent="0.25">
      <c r="A37" s="1" t="s">
        <v>41</v>
      </c>
      <c r="B37" s="2" t="s">
        <v>27</v>
      </c>
      <c r="C37" s="2" t="s">
        <v>27</v>
      </c>
      <c r="D37" s="2" t="s">
        <v>27</v>
      </c>
      <c r="E37" s="2" t="s">
        <v>27</v>
      </c>
      <c r="F37" s="2" t="s">
        <v>27</v>
      </c>
      <c r="G37" s="2" t="s">
        <v>27</v>
      </c>
    </row>
    <row r="42" spans="1:7" ht="24" customHeight="1" x14ac:dyDescent="0.25">
      <c r="A42" s="1" t="s">
        <v>1</v>
      </c>
      <c r="B42" s="4">
        <v>22</v>
      </c>
      <c r="C42" s="4">
        <v>23</v>
      </c>
      <c r="D42" s="4">
        <v>25</v>
      </c>
      <c r="E42" s="4">
        <v>26</v>
      </c>
      <c r="F42" s="4">
        <v>27</v>
      </c>
      <c r="G42" s="4">
        <v>28</v>
      </c>
    </row>
    <row r="43" spans="1:7" x14ac:dyDescent="0.25">
      <c r="A43" s="1" t="s">
        <v>2</v>
      </c>
      <c r="B43" s="2" t="s">
        <v>3</v>
      </c>
      <c r="C43" s="2" t="s">
        <v>3</v>
      </c>
      <c r="D43" s="2" t="s">
        <v>3</v>
      </c>
      <c r="E43" s="2" t="s">
        <v>3</v>
      </c>
      <c r="F43" s="2" t="s">
        <v>3</v>
      </c>
      <c r="G43" s="2" t="s">
        <v>3</v>
      </c>
    </row>
    <row r="44" spans="1:7" x14ac:dyDescent="0.25">
      <c r="A44" s="1" t="s">
        <v>4</v>
      </c>
      <c r="B44" s="2">
        <v>1997</v>
      </c>
      <c r="C44" s="2">
        <v>2002</v>
      </c>
      <c r="D44" s="2">
        <v>2002</v>
      </c>
      <c r="E44" s="2">
        <v>1996</v>
      </c>
      <c r="F44" s="2">
        <v>2019</v>
      </c>
      <c r="G44" s="2">
        <v>2010</v>
      </c>
    </row>
    <row r="45" spans="1:7" ht="23.25" customHeight="1" x14ac:dyDescent="0.25">
      <c r="A45" s="1" t="s">
        <v>5</v>
      </c>
      <c r="B45" s="2">
        <v>1997</v>
      </c>
      <c r="C45" s="2">
        <v>2002</v>
      </c>
      <c r="D45" s="2">
        <v>2015</v>
      </c>
      <c r="E45" s="2">
        <v>2008</v>
      </c>
      <c r="F45" s="2">
        <v>2020</v>
      </c>
      <c r="G45" s="2">
        <v>2011</v>
      </c>
    </row>
    <row r="46" spans="1:7" ht="31.5" x14ac:dyDescent="0.25">
      <c r="A46" s="1" t="s">
        <v>6</v>
      </c>
      <c r="B46" s="2" t="s">
        <v>65</v>
      </c>
      <c r="C46" s="2" t="s">
        <v>66</v>
      </c>
      <c r="D46" s="2" t="s">
        <v>67</v>
      </c>
      <c r="E46" s="2" t="s">
        <v>11</v>
      </c>
      <c r="F46" s="2" t="s">
        <v>11</v>
      </c>
      <c r="G46" s="2" t="s">
        <v>11</v>
      </c>
    </row>
    <row r="47" spans="1:7" ht="31.5" x14ac:dyDescent="0.25">
      <c r="A47" s="1" t="s">
        <v>12</v>
      </c>
      <c r="B47" s="2" t="s">
        <v>26</v>
      </c>
      <c r="C47" s="2" t="s">
        <v>68</v>
      </c>
      <c r="D47" s="2">
        <v>7000</v>
      </c>
      <c r="E47" s="2" t="s">
        <v>69</v>
      </c>
      <c r="F47" s="2" t="s">
        <v>70</v>
      </c>
      <c r="G47" s="2" t="s">
        <v>18</v>
      </c>
    </row>
    <row r="48" spans="1:7" ht="31.5" x14ac:dyDescent="0.25">
      <c r="A48" s="1" t="s">
        <v>19</v>
      </c>
      <c r="B48" s="2" t="s">
        <v>26</v>
      </c>
      <c r="C48" s="2" t="s">
        <v>26</v>
      </c>
      <c r="D48" s="2" t="s">
        <v>71</v>
      </c>
      <c r="E48" s="2" t="s">
        <v>72</v>
      </c>
      <c r="F48" s="2" t="s">
        <v>73</v>
      </c>
      <c r="G48" s="2" t="s">
        <v>73</v>
      </c>
    </row>
    <row r="49" spans="1:7" x14ac:dyDescent="0.25">
      <c r="A49" s="1" t="s">
        <v>22</v>
      </c>
      <c r="B49" s="2" t="s">
        <v>26</v>
      </c>
      <c r="C49" s="2" t="s">
        <v>26</v>
      </c>
      <c r="D49" s="2" t="s">
        <v>23</v>
      </c>
      <c r="E49" s="2" t="s">
        <v>23</v>
      </c>
      <c r="F49" s="2" t="s">
        <v>24</v>
      </c>
      <c r="G49" s="2" t="s">
        <v>24</v>
      </c>
    </row>
    <row r="50" spans="1:7" ht="31.5" x14ac:dyDescent="0.25">
      <c r="A50" s="1" t="s">
        <v>25</v>
      </c>
      <c r="B50" s="2" t="s">
        <v>27</v>
      </c>
      <c r="C50" s="2" t="s">
        <v>27</v>
      </c>
      <c r="D50" s="2" t="s">
        <v>27</v>
      </c>
      <c r="E50" s="2" t="s">
        <v>26</v>
      </c>
      <c r="F50" s="2" t="s">
        <v>26</v>
      </c>
      <c r="G50" s="2" t="s">
        <v>26</v>
      </c>
    </row>
    <row r="51" spans="1:7" ht="31.5" x14ac:dyDescent="0.25">
      <c r="A51" s="1" t="s">
        <v>28</v>
      </c>
      <c r="B51" s="2" t="s">
        <v>27</v>
      </c>
      <c r="C51" s="2" t="s">
        <v>27</v>
      </c>
      <c r="D51" s="2" t="s">
        <v>27</v>
      </c>
      <c r="E51" s="10">
        <v>179164</v>
      </c>
      <c r="F51" s="10">
        <v>0</v>
      </c>
      <c r="G51" s="10">
        <v>119045</v>
      </c>
    </row>
    <row r="52" spans="1:7" ht="31.5" x14ac:dyDescent="0.25">
      <c r="A52" s="1" t="s">
        <v>29</v>
      </c>
      <c r="B52" s="2" t="s">
        <v>27</v>
      </c>
      <c r="C52" s="2" t="s">
        <v>27</v>
      </c>
      <c r="D52" s="2" t="s">
        <v>27</v>
      </c>
      <c r="E52" s="2" t="s">
        <v>32</v>
      </c>
      <c r="F52" s="2" t="s">
        <v>31</v>
      </c>
      <c r="G52" s="2" t="s">
        <v>31</v>
      </c>
    </row>
    <row r="53" spans="1:7" ht="31.5" x14ac:dyDescent="0.25">
      <c r="A53" s="1" t="s">
        <v>34</v>
      </c>
      <c r="B53" s="2" t="s">
        <v>27</v>
      </c>
      <c r="C53" s="2" t="s">
        <v>27</v>
      </c>
      <c r="D53" s="2" t="s">
        <v>27</v>
      </c>
      <c r="E53" s="2" t="s">
        <v>35</v>
      </c>
      <c r="F53" s="2" t="s">
        <v>35</v>
      </c>
      <c r="G53" s="2" t="s">
        <v>35</v>
      </c>
    </row>
    <row r="54" spans="1:7" ht="110.25" x14ac:dyDescent="0.25">
      <c r="A54" s="1" t="s">
        <v>36</v>
      </c>
      <c r="B54" s="2" t="s">
        <v>74</v>
      </c>
      <c r="C54" s="2" t="s">
        <v>64</v>
      </c>
      <c r="D54" s="2" t="s">
        <v>75</v>
      </c>
      <c r="E54" s="2" t="s">
        <v>69</v>
      </c>
      <c r="F54" s="2" t="s">
        <v>76</v>
      </c>
      <c r="G54" s="2" t="s">
        <v>77</v>
      </c>
    </row>
    <row r="55" spans="1:7" ht="31.5" x14ac:dyDescent="0.25">
      <c r="A55" s="1" t="s">
        <v>39</v>
      </c>
      <c r="B55" s="2" t="s">
        <v>27</v>
      </c>
      <c r="C55" s="2" t="s">
        <v>27</v>
      </c>
      <c r="D55" s="2" t="s">
        <v>27</v>
      </c>
      <c r="E55" s="9">
        <f>180478.3-E51</f>
        <v>1314.2999999999884</v>
      </c>
      <c r="F55" s="9">
        <f>10496-F51</f>
        <v>10496</v>
      </c>
      <c r="G55" s="9">
        <f>128286-G51</f>
        <v>9241</v>
      </c>
    </row>
    <row r="56" spans="1:7" x14ac:dyDescent="0.25">
      <c r="A56" s="1" t="s">
        <v>40</v>
      </c>
      <c r="B56" s="2">
        <v>105.6</v>
      </c>
      <c r="C56" s="2">
        <v>0</v>
      </c>
      <c r="D56" s="2">
        <v>0</v>
      </c>
      <c r="E56" s="9">
        <v>105.6</v>
      </c>
      <c r="F56" s="9">
        <v>879.3</v>
      </c>
      <c r="G56" s="9">
        <v>1237.2</v>
      </c>
    </row>
    <row r="57" spans="1:7" ht="31.5" x14ac:dyDescent="0.25">
      <c r="A57" s="1" t="s">
        <v>41</v>
      </c>
      <c r="B57" s="2" t="s">
        <v>27</v>
      </c>
      <c r="C57" s="2" t="s">
        <v>27</v>
      </c>
      <c r="D57" s="2" t="s">
        <v>27</v>
      </c>
      <c r="E57" s="8">
        <f>(E56*1.64)/E55</f>
        <v>0.13176900251084342</v>
      </c>
      <c r="F57" s="8">
        <f>(F56*1.85)/F55</f>
        <v>0.1549833269817073</v>
      </c>
      <c r="G57" s="8">
        <f>(G56*1.85)/G55</f>
        <v>0.24768098690617901</v>
      </c>
    </row>
    <row r="62" spans="1:7" ht="21.75" customHeight="1" x14ac:dyDescent="0.25">
      <c r="A62" s="1" t="s">
        <v>1</v>
      </c>
      <c r="B62" s="4">
        <v>29</v>
      </c>
      <c r="C62" s="4">
        <v>30</v>
      </c>
      <c r="D62" s="4">
        <v>31</v>
      </c>
      <c r="E62" s="4">
        <v>32</v>
      </c>
    </row>
    <row r="63" spans="1:7" x14ac:dyDescent="0.25">
      <c r="A63" s="1" t="s">
        <v>2</v>
      </c>
      <c r="B63" s="2" t="s">
        <v>3</v>
      </c>
      <c r="C63" s="2" t="s">
        <v>3</v>
      </c>
      <c r="D63" s="2" t="s">
        <v>3</v>
      </c>
      <c r="E63" s="2" t="s">
        <v>3</v>
      </c>
    </row>
    <row r="64" spans="1:7" x14ac:dyDescent="0.25">
      <c r="A64" s="1" t="s">
        <v>4</v>
      </c>
      <c r="B64" s="2">
        <v>2009</v>
      </c>
      <c r="C64" s="2">
        <v>2013</v>
      </c>
      <c r="D64" s="2">
        <v>2013</v>
      </c>
      <c r="E64" s="2">
        <v>2013</v>
      </c>
    </row>
    <row r="65" spans="1:5" x14ac:dyDescent="0.25">
      <c r="A65" s="1" t="s">
        <v>5</v>
      </c>
      <c r="B65" s="2">
        <v>2009</v>
      </c>
      <c r="C65" s="2">
        <v>2013</v>
      </c>
      <c r="D65" s="2">
        <v>2013</v>
      </c>
      <c r="E65" s="2">
        <v>2013</v>
      </c>
    </row>
    <row r="66" spans="1:5" ht="31.5" x14ac:dyDescent="0.25">
      <c r="A66" s="1" t="s">
        <v>6</v>
      </c>
      <c r="B66" s="2" t="s">
        <v>10</v>
      </c>
      <c r="C66" s="2" t="s">
        <v>7</v>
      </c>
      <c r="D66" s="2" t="s">
        <v>7</v>
      </c>
      <c r="E66" s="2" t="s">
        <v>7</v>
      </c>
    </row>
    <row r="67" spans="1:5" x14ac:dyDescent="0.25">
      <c r="A67" s="1" t="s">
        <v>12</v>
      </c>
      <c r="B67" s="2">
        <v>7500</v>
      </c>
      <c r="C67" s="2" t="s">
        <v>78</v>
      </c>
      <c r="D67" s="2" t="s">
        <v>78</v>
      </c>
      <c r="E67" s="2" t="s">
        <v>78</v>
      </c>
    </row>
    <row r="68" spans="1:5" ht="31.5" x14ac:dyDescent="0.25">
      <c r="A68" s="1" t="s">
        <v>19</v>
      </c>
      <c r="B68" s="2" t="s">
        <v>72</v>
      </c>
      <c r="C68" s="2" t="s">
        <v>21</v>
      </c>
      <c r="D68" s="2" t="s">
        <v>21</v>
      </c>
      <c r="E68" s="2" t="s">
        <v>21</v>
      </c>
    </row>
    <row r="69" spans="1:5" x14ac:dyDescent="0.25">
      <c r="A69" s="1" t="s">
        <v>22</v>
      </c>
      <c r="B69" s="2" t="s">
        <v>23</v>
      </c>
      <c r="C69" s="2" t="s">
        <v>23</v>
      </c>
      <c r="D69" s="2" t="s">
        <v>23</v>
      </c>
      <c r="E69" s="2" t="s">
        <v>23</v>
      </c>
    </row>
    <row r="70" spans="1:5" x14ac:dyDescent="0.25">
      <c r="A70" s="1" t="s">
        <v>25</v>
      </c>
      <c r="B70" s="2" t="s">
        <v>26</v>
      </c>
      <c r="C70" s="2" t="s">
        <v>26</v>
      </c>
      <c r="D70" s="2" t="s">
        <v>26</v>
      </c>
      <c r="E70" s="2" t="s">
        <v>26</v>
      </c>
    </row>
    <row r="71" spans="1:5" ht="31.5" x14ac:dyDescent="0.25">
      <c r="A71" s="1" t="s">
        <v>28</v>
      </c>
      <c r="B71" s="9">
        <v>40512</v>
      </c>
      <c r="C71" s="9">
        <v>22295</v>
      </c>
      <c r="D71" s="9">
        <v>30338</v>
      </c>
      <c r="E71" s="9">
        <v>42711</v>
      </c>
    </row>
    <row r="72" spans="1:5" x14ac:dyDescent="0.25">
      <c r="A72" s="1" t="s">
        <v>29</v>
      </c>
      <c r="B72" s="2" t="s">
        <v>32</v>
      </c>
      <c r="C72" s="2" t="s">
        <v>32</v>
      </c>
      <c r="D72" s="2" t="s">
        <v>32</v>
      </c>
      <c r="E72" s="2" t="s">
        <v>32</v>
      </c>
    </row>
    <row r="73" spans="1:5" ht="31.5" x14ac:dyDescent="0.25">
      <c r="A73" s="1" t="s">
        <v>34</v>
      </c>
      <c r="B73" s="2" t="s">
        <v>35</v>
      </c>
      <c r="C73" s="2" t="s">
        <v>35</v>
      </c>
      <c r="D73" s="2" t="s">
        <v>35</v>
      </c>
      <c r="E73" s="2" t="s">
        <v>35</v>
      </c>
    </row>
    <row r="74" spans="1:5" ht="110.25" x14ac:dyDescent="0.25">
      <c r="A74" s="1" t="s">
        <v>36</v>
      </c>
      <c r="B74" s="2" t="s">
        <v>77</v>
      </c>
      <c r="C74" s="2" t="s">
        <v>77</v>
      </c>
      <c r="D74" s="2" t="s">
        <v>77</v>
      </c>
      <c r="E74" s="2" t="s">
        <v>77</v>
      </c>
    </row>
    <row r="75" spans="1:5" ht="31.5" x14ac:dyDescent="0.25">
      <c r="A75" s="1" t="s">
        <v>39</v>
      </c>
      <c r="B75" s="9">
        <f>42111.3-B71</f>
        <v>1599.3000000000029</v>
      </c>
      <c r="C75" s="9">
        <f>23577.3-C71</f>
        <v>1282.2999999999993</v>
      </c>
      <c r="D75" s="9">
        <f>33496.1-D71</f>
        <v>3158.0999999999985</v>
      </c>
      <c r="E75" s="9">
        <f>47485.2-42711</f>
        <v>4774.1999999999971</v>
      </c>
    </row>
    <row r="76" spans="1:5" x14ac:dyDescent="0.25">
      <c r="A76" s="1" t="s">
        <v>40</v>
      </c>
      <c r="B76" s="3">
        <v>313.39999999999998</v>
      </c>
      <c r="C76" s="3">
        <v>383.6</v>
      </c>
      <c r="D76" s="3">
        <v>665.8</v>
      </c>
      <c r="E76" s="3">
        <v>1208.0999999999999</v>
      </c>
    </row>
    <row r="77" spans="1:5" ht="31.5" x14ac:dyDescent="0.25">
      <c r="A77" s="1" t="s">
        <v>41</v>
      </c>
      <c r="B77" s="5">
        <f>(B76*1.64)/B75</f>
        <v>0.32137560182579811</v>
      </c>
      <c r="C77" s="5">
        <f>(C76*1.64)/C75</f>
        <v>0.49060594244716554</v>
      </c>
      <c r="D77" s="5">
        <f>(D76*1.64)/D75</f>
        <v>0.34574965960545906</v>
      </c>
      <c r="E77" s="5">
        <f>(E76*1.64)/E75</f>
        <v>0.4149981148674125</v>
      </c>
    </row>
  </sheetData>
  <mergeCells count="1">
    <mergeCell ref="A1:H1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D4864-8934-43C6-80BB-3F2082E4D56E}">
  <dimension ref="A1:P39"/>
  <sheetViews>
    <sheetView workbookViewId="0">
      <selection sqref="A1:XFD1048576"/>
    </sheetView>
  </sheetViews>
  <sheetFormatPr defaultRowHeight="15.75" x14ac:dyDescent="0.25"/>
  <cols>
    <col min="1" max="1" width="12.875" customWidth="1"/>
  </cols>
  <sheetData>
    <row r="1" spans="1:16" x14ac:dyDescent="0.25">
      <c r="A1" t="s">
        <v>79</v>
      </c>
    </row>
    <row r="3" spans="1:16" x14ac:dyDescent="0.25">
      <c r="A3" t="s">
        <v>80</v>
      </c>
      <c r="C3" s="22" t="s">
        <v>101</v>
      </c>
      <c r="P3" t="s">
        <v>81</v>
      </c>
    </row>
    <row r="4" spans="1:16" x14ac:dyDescent="0.25">
      <c r="A4" t="s">
        <v>82</v>
      </c>
      <c r="B4" t="s">
        <v>83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H4" t="s">
        <v>84</v>
      </c>
      <c r="I4" t="s">
        <v>84</v>
      </c>
      <c r="J4" t="s">
        <v>84</v>
      </c>
      <c r="K4" t="s">
        <v>84</v>
      </c>
      <c r="L4" t="s">
        <v>84</v>
      </c>
      <c r="M4" t="s">
        <v>84</v>
      </c>
      <c r="N4" t="s">
        <v>84</v>
      </c>
      <c r="O4" t="s">
        <v>84</v>
      </c>
      <c r="P4" t="s">
        <v>84</v>
      </c>
    </row>
    <row r="5" spans="1:16" x14ac:dyDescent="0.25">
      <c r="A5">
        <v>1</v>
      </c>
      <c r="B5" t="s">
        <v>23</v>
      </c>
      <c r="C5" s="19">
        <v>26</v>
      </c>
      <c r="D5" s="19">
        <v>25</v>
      </c>
      <c r="E5" s="19">
        <v>30</v>
      </c>
      <c r="F5" s="19">
        <v>22.5</v>
      </c>
      <c r="G5" s="19">
        <v>19.5</v>
      </c>
      <c r="H5" s="19">
        <v>19</v>
      </c>
      <c r="I5" s="19"/>
      <c r="J5" s="19"/>
      <c r="K5" s="19"/>
      <c r="L5" s="19"/>
      <c r="M5" s="19"/>
      <c r="N5" s="19"/>
      <c r="O5" s="19"/>
      <c r="P5" s="20">
        <f t="shared" ref="P5:P22" si="0">SUM(C5:O5)</f>
        <v>142</v>
      </c>
    </row>
    <row r="6" spans="1:16" x14ac:dyDescent="0.25">
      <c r="A6">
        <v>5</v>
      </c>
      <c r="B6" t="s">
        <v>23</v>
      </c>
      <c r="C6" s="19">
        <v>16</v>
      </c>
      <c r="D6" s="19">
        <v>30</v>
      </c>
      <c r="E6" s="19">
        <v>22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20">
        <f t="shared" si="0"/>
        <v>68</v>
      </c>
    </row>
    <row r="7" spans="1:16" x14ac:dyDescent="0.25">
      <c r="A7">
        <v>6</v>
      </c>
      <c r="B7" t="s">
        <v>23</v>
      </c>
      <c r="C7" s="19">
        <v>40</v>
      </c>
      <c r="D7" s="19">
        <v>37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>
        <f t="shared" si="0"/>
        <v>77</v>
      </c>
    </row>
    <row r="8" spans="1:16" x14ac:dyDescent="0.25">
      <c r="A8">
        <v>7</v>
      </c>
      <c r="B8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 t="shared" si="0"/>
        <v>0</v>
      </c>
    </row>
    <row r="9" spans="1:16" x14ac:dyDescent="0.25">
      <c r="A9">
        <v>12</v>
      </c>
      <c r="B9" t="s">
        <v>23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 t="shared" si="0"/>
        <v>0</v>
      </c>
    </row>
    <row r="10" spans="1:16" x14ac:dyDescent="0.25">
      <c r="A10">
        <v>14</v>
      </c>
      <c r="B10" t="s">
        <v>24</v>
      </c>
      <c r="C10" s="19">
        <v>6.2</v>
      </c>
      <c r="D10" s="19">
        <v>16</v>
      </c>
      <c r="E10" s="19">
        <v>21.1</v>
      </c>
      <c r="F10" s="19">
        <v>20.5</v>
      </c>
      <c r="G10" s="19">
        <v>10</v>
      </c>
      <c r="H10" s="19">
        <v>12</v>
      </c>
      <c r="I10" s="19">
        <v>15</v>
      </c>
      <c r="J10" s="19"/>
      <c r="K10" s="19"/>
      <c r="L10" s="19"/>
      <c r="M10" s="19"/>
      <c r="N10" s="19"/>
      <c r="O10" s="19"/>
      <c r="P10" s="20">
        <f t="shared" si="0"/>
        <v>100.8</v>
      </c>
    </row>
    <row r="11" spans="1:16" x14ac:dyDescent="0.25">
      <c r="A11">
        <v>15</v>
      </c>
      <c r="B11" t="s">
        <v>23</v>
      </c>
      <c r="C11" s="19">
        <v>23</v>
      </c>
      <c r="D11" s="19">
        <v>28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f t="shared" si="0"/>
        <v>51</v>
      </c>
    </row>
    <row r="12" spans="1:16" x14ac:dyDescent="0.25">
      <c r="A12" t="s">
        <v>85</v>
      </c>
      <c r="B12" t="s">
        <v>23</v>
      </c>
      <c r="C12" s="19">
        <v>31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 t="shared" si="0"/>
        <v>31</v>
      </c>
    </row>
    <row r="13" spans="1:16" x14ac:dyDescent="0.25">
      <c r="A13">
        <v>17</v>
      </c>
      <c r="B13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>
        <f t="shared" si="0"/>
        <v>0</v>
      </c>
    </row>
    <row r="14" spans="1:16" x14ac:dyDescent="0.25">
      <c r="A14">
        <v>19</v>
      </c>
      <c r="B14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 t="shared" si="0"/>
        <v>0</v>
      </c>
    </row>
    <row r="15" spans="1:16" x14ac:dyDescent="0.25">
      <c r="A15">
        <v>20</v>
      </c>
      <c r="B15" t="s">
        <v>23</v>
      </c>
      <c r="C15" s="19">
        <v>13.1</v>
      </c>
      <c r="D15" s="19">
        <v>14.5</v>
      </c>
      <c r="E15" s="19">
        <v>8</v>
      </c>
      <c r="F15" s="19">
        <v>12</v>
      </c>
      <c r="G15" s="19"/>
      <c r="H15" s="19"/>
      <c r="I15" s="19"/>
      <c r="J15" s="19"/>
      <c r="K15" s="19"/>
      <c r="L15" s="19"/>
      <c r="M15" s="19"/>
      <c r="N15" s="19"/>
      <c r="O15" s="19"/>
      <c r="P15" s="20">
        <f t="shared" si="0"/>
        <v>47.6</v>
      </c>
    </row>
    <row r="16" spans="1:16" x14ac:dyDescent="0.25">
      <c r="A16">
        <v>25</v>
      </c>
      <c r="B16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 t="shared" si="0"/>
        <v>0</v>
      </c>
    </row>
    <row r="17" spans="1:16" x14ac:dyDescent="0.25">
      <c r="A17">
        <v>26</v>
      </c>
      <c r="B17" t="s">
        <v>23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f t="shared" si="0"/>
        <v>0</v>
      </c>
    </row>
    <row r="18" spans="1:16" x14ac:dyDescent="0.25">
      <c r="A18">
        <v>27</v>
      </c>
      <c r="B18" t="s">
        <v>24</v>
      </c>
      <c r="C18" s="19">
        <v>5.2</v>
      </c>
      <c r="D18" s="19">
        <v>10.6</v>
      </c>
      <c r="E18" s="19">
        <v>10</v>
      </c>
      <c r="F18" s="19">
        <v>9</v>
      </c>
      <c r="G18" s="19">
        <v>10</v>
      </c>
      <c r="H18" s="19">
        <v>9</v>
      </c>
      <c r="I18" s="19">
        <v>10</v>
      </c>
      <c r="J18" s="19"/>
      <c r="K18" s="19"/>
      <c r="L18" s="19"/>
      <c r="M18" s="19"/>
      <c r="N18" s="19"/>
      <c r="O18" s="19"/>
      <c r="P18" s="20">
        <f t="shared" si="0"/>
        <v>63.8</v>
      </c>
    </row>
    <row r="19" spans="1:16" x14ac:dyDescent="0.25">
      <c r="A19">
        <v>28</v>
      </c>
      <c r="B19" t="s">
        <v>24</v>
      </c>
      <c r="C19" s="19">
        <v>25</v>
      </c>
      <c r="D19" s="19">
        <v>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>
        <f t="shared" si="0"/>
        <v>52</v>
      </c>
    </row>
    <row r="20" spans="1:16" x14ac:dyDescent="0.25">
      <c r="A20">
        <v>29</v>
      </c>
      <c r="B20" t="s">
        <v>23</v>
      </c>
      <c r="C20" s="19">
        <v>20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f t="shared" si="0"/>
        <v>20</v>
      </c>
    </row>
    <row r="21" spans="1:16" x14ac:dyDescent="0.25">
      <c r="A21">
        <v>30</v>
      </c>
      <c r="B21" t="s">
        <v>23</v>
      </c>
      <c r="C21" s="19">
        <v>12.3</v>
      </c>
      <c r="D21" s="19">
        <v>28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 t="shared" si="0"/>
        <v>40.299999999999997</v>
      </c>
    </row>
    <row r="22" spans="1:16" x14ac:dyDescent="0.25">
      <c r="A22">
        <v>31</v>
      </c>
      <c r="B22" t="s">
        <v>23</v>
      </c>
      <c r="C22" s="19">
        <v>22</v>
      </c>
      <c r="D22" s="19">
        <v>25</v>
      </c>
      <c r="E22" s="19">
        <v>30</v>
      </c>
      <c r="F22" s="19">
        <v>13</v>
      </c>
      <c r="G22" s="19"/>
      <c r="H22" s="19"/>
      <c r="I22" s="19"/>
      <c r="J22" s="19"/>
      <c r="K22" s="19"/>
      <c r="L22" s="19"/>
      <c r="M22" s="19"/>
      <c r="N22" s="19"/>
      <c r="O22" s="19"/>
      <c r="P22" s="20">
        <f t="shared" si="0"/>
        <v>90</v>
      </c>
    </row>
    <row r="23" spans="1:16" x14ac:dyDescent="0.25">
      <c r="A23">
        <v>32</v>
      </c>
      <c r="B23" t="s">
        <v>23</v>
      </c>
      <c r="C23" s="19">
        <v>40</v>
      </c>
      <c r="D23" s="19">
        <v>23</v>
      </c>
      <c r="E23" s="19">
        <v>40</v>
      </c>
      <c r="F23" s="19">
        <v>25</v>
      </c>
      <c r="G23" s="19">
        <v>27</v>
      </c>
      <c r="H23" s="19">
        <v>5</v>
      </c>
      <c r="I23" s="19">
        <v>32</v>
      </c>
      <c r="J23" s="19"/>
      <c r="K23" s="19"/>
      <c r="L23" s="19"/>
      <c r="M23" s="19"/>
      <c r="N23" s="19"/>
      <c r="O23" s="19"/>
      <c r="P23" s="20">
        <f>SUM(C23:O23)</f>
        <v>192</v>
      </c>
    </row>
    <row r="25" spans="1:16" x14ac:dyDescent="0.25">
      <c r="J25" t="s">
        <v>87</v>
      </c>
      <c r="P25">
        <f>P10+P18+P19+SUM(P30:P32)</f>
        <v>216.6</v>
      </c>
    </row>
    <row r="26" spans="1:16" x14ac:dyDescent="0.25">
      <c r="J26" t="s">
        <v>88</v>
      </c>
      <c r="P26">
        <f>SUM(P5:P23)-P25+SUM(P33:P39)</f>
        <v>817.89999999999986</v>
      </c>
    </row>
    <row r="29" spans="1:16" x14ac:dyDescent="0.25">
      <c r="A29" t="s">
        <v>86</v>
      </c>
      <c r="C29" s="19">
        <v>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>
        <f t="shared" ref="P29:P39" si="1">SUM(C29:O29)</f>
        <v>2</v>
      </c>
    </row>
    <row r="30" spans="1:16" x14ac:dyDescent="0.25">
      <c r="A30" t="s">
        <v>89</v>
      </c>
      <c r="B30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f t="shared" si="1"/>
        <v>0</v>
      </c>
    </row>
    <row r="31" spans="1:16" x14ac:dyDescent="0.25">
      <c r="A31" t="s">
        <v>90</v>
      </c>
      <c r="B31" t="s"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f t="shared" si="1"/>
        <v>0</v>
      </c>
    </row>
    <row r="32" spans="1:16" x14ac:dyDescent="0.25">
      <c r="A32" t="s">
        <v>95</v>
      </c>
      <c r="B32" t="s">
        <v>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>
        <f t="shared" si="1"/>
        <v>0</v>
      </c>
    </row>
    <row r="33" spans="1:16" x14ac:dyDescent="0.25">
      <c r="A33">
        <v>7</v>
      </c>
      <c r="B33" t="s">
        <v>23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f t="shared" si="1"/>
        <v>0</v>
      </c>
    </row>
    <row r="34" spans="1:16" x14ac:dyDescent="0.25">
      <c r="A34" t="s">
        <v>91</v>
      </c>
      <c r="B34" t="s">
        <v>23</v>
      </c>
      <c r="C34" s="19">
        <v>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f t="shared" si="1"/>
        <v>7</v>
      </c>
    </row>
    <row r="35" spans="1:16" x14ac:dyDescent="0.25">
      <c r="A35" t="s">
        <v>92</v>
      </c>
      <c r="B35" t="s">
        <v>23</v>
      </c>
      <c r="C35" s="19">
        <v>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>
        <f t="shared" si="1"/>
        <v>10</v>
      </c>
    </row>
    <row r="36" spans="1:16" x14ac:dyDescent="0.25">
      <c r="A36" t="s">
        <v>93</v>
      </c>
      <c r="B36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 t="shared" si="1"/>
        <v>0</v>
      </c>
    </row>
    <row r="37" spans="1:16" x14ac:dyDescent="0.25">
      <c r="A37" t="s">
        <v>94</v>
      </c>
      <c r="B37" t="s">
        <v>23</v>
      </c>
      <c r="C37" s="19">
        <v>27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f t="shared" si="1"/>
        <v>27</v>
      </c>
    </row>
    <row r="38" spans="1:16" x14ac:dyDescent="0.25">
      <c r="A38" t="s">
        <v>99</v>
      </c>
      <c r="B38" t="s">
        <v>23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>
        <f t="shared" si="1"/>
        <v>0</v>
      </c>
    </row>
    <row r="39" spans="1:16" x14ac:dyDescent="0.25">
      <c r="A39" t="s">
        <v>102</v>
      </c>
      <c r="B39" t="s">
        <v>23</v>
      </c>
      <c r="C39" s="23">
        <v>15</v>
      </c>
      <c r="P39" s="20">
        <f t="shared" si="1"/>
        <v>15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DBDC5-3455-4FAF-8CF1-831941562641}">
  <dimension ref="A1:P39"/>
  <sheetViews>
    <sheetView workbookViewId="0">
      <selection sqref="A1:P39"/>
    </sheetView>
  </sheetViews>
  <sheetFormatPr defaultRowHeight="15.75" x14ac:dyDescent="0.25"/>
  <cols>
    <col min="1" max="1" width="12.875" customWidth="1"/>
  </cols>
  <sheetData>
    <row r="1" spans="1:16" x14ac:dyDescent="0.25">
      <c r="A1" t="s">
        <v>79</v>
      </c>
    </row>
    <row r="3" spans="1:16" x14ac:dyDescent="0.25">
      <c r="A3" t="s">
        <v>80</v>
      </c>
      <c r="C3" s="24">
        <v>44075</v>
      </c>
      <c r="P3" t="s">
        <v>81</v>
      </c>
    </row>
    <row r="4" spans="1:16" x14ac:dyDescent="0.25">
      <c r="A4" t="s">
        <v>82</v>
      </c>
      <c r="B4" t="s">
        <v>83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H4" t="s">
        <v>84</v>
      </c>
      <c r="I4" t="s">
        <v>84</v>
      </c>
      <c r="J4" t="s">
        <v>84</v>
      </c>
      <c r="K4" t="s">
        <v>84</v>
      </c>
      <c r="L4" t="s">
        <v>84</v>
      </c>
      <c r="M4" t="s">
        <v>84</v>
      </c>
      <c r="N4" t="s">
        <v>84</v>
      </c>
      <c r="O4" t="s">
        <v>84</v>
      </c>
      <c r="P4" t="s">
        <v>84</v>
      </c>
    </row>
    <row r="5" spans="1:16" x14ac:dyDescent="0.25">
      <c r="A5">
        <v>1</v>
      </c>
      <c r="B5" t="s">
        <v>23</v>
      </c>
      <c r="C5" s="19">
        <v>20</v>
      </c>
      <c r="D5" s="19">
        <v>21.5</v>
      </c>
      <c r="E5" s="19">
        <v>30</v>
      </c>
      <c r="F5" s="19">
        <v>27.5</v>
      </c>
      <c r="G5" s="19"/>
      <c r="H5" s="19"/>
      <c r="I5" s="19"/>
      <c r="J5" s="19"/>
      <c r="K5" s="19"/>
      <c r="L5" s="19"/>
      <c r="M5" s="19"/>
      <c r="N5" s="19"/>
      <c r="O5" s="19"/>
      <c r="P5" s="20">
        <f t="shared" ref="P5:P22" si="0">SUM(C5:O5)</f>
        <v>99</v>
      </c>
    </row>
    <row r="6" spans="1:16" x14ac:dyDescent="0.25">
      <c r="A6">
        <v>5</v>
      </c>
      <c r="B6" t="s">
        <v>23</v>
      </c>
      <c r="C6" s="19">
        <v>31</v>
      </c>
      <c r="D6" s="19">
        <v>16</v>
      </c>
      <c r="E6" s="19">
        <v>20</v>
      </c>
      <c r="F6" s="19">
        <v>30.2</v>
      </c>
      <c r="G6" s="19"/>
      <c r="H6" s="19"/>
      <c r="I6" s="19"/>
      <c r="J6" s="19"/>
      <c r="K6" s="19"/>
      <c r="L6" s="19"/>
      <c r="M6" s="19"/>
      <c r="N6" s="19"/>
      <c r="O6" s="19"/>
      <c r="P6" s="20">
        <f t="shared" si="0"/>
        <v>97.2</v>
      </c>
    </row>
    <row r="7" spans="1:16" x14ac:dyDescent="0.25">
      <c r="A7">
        <v>6</v>
      </c>
      <c r="B7" t="s">
        <v>23</v>
      </c>
      <c r="C7" s="19">
        <v>50</v>
      </c>
      <c r="D7" s="19">
        <v>29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>
        <f t="shared" si="0"/>
        <v>79</v>
      </c>
    </row>
    <row r="8" spans="1:16" x14ac:dyDescent="0.25">
      <c r="A8">
        <v>7</v>
      </c>
      <c r="B8" t="s">
        <v>23</v>
      </c>
      <c r="C8" s="19">
        <v>10</v>
      </c>
      <c r="D8" s="19">
        <v>10</v>
      </c>
      <c r="E8" s="19">
        <v>14.5</v>
      </c>
      <c r="F8" s="19">
        <v>10.5</v>
      </c>
      <c r="G8" s="19"/>
      <c r="H8" s="19"/>
      <c r="I8" s="19"/>
      <c r="J8" s="19"/>
      <c r="K8" s="19"/>
      <c r="L8" s="19"/>
      <c r="M8" s="19"/>
      <c r="N8" s="19"/>
      <c r="O8" s="19"/>
      <c r="P8" s="20">
        <f t="shared" si="0"/>
        <v>45</v>
      </c>
    </row>
    <row r="9" spans="1:16" x14ac:dyDescent="0.25">
      <c r="A9">
        <v>12</v>
      </c>
      <c r="B9" t="s">
        <v>23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 t="shared" si="0"/>
        <v>0</v>
      </c>
    </row>
    <row r="10" spans="1:16" x14ac:dyDescent="0.25">
      <c r="A10">
        <v>14</v>
      </c>
      <c r="B10" t="s">
        <v>24</v>
      </c>
      <c r="C10" s="19">
        <v>13</v>
      </c>
      <c r="D10" s="19">
        <v>12.9</v>
      </c>
      <c r="E10" s="19">
        <v>15</v>
      </c>
      <c r="F10" s="19">
        <v>15</v>
      </c>
      <c r="G10" s="19">
        <v>14.5</v>
      </c>
      <c r="H10" s="19">
        <v>16.7</v>
      </c>
      <c r="I10" s="19"/>
      <c r="J10" s="19"/>
      <c r="K10" s="19"/>
      <c r="L10" s="19"/>
      <c r="M10" s="19"/>
      <c r="N10" s="19"/>
      <c r="O10" s="19"/>
      <c r="P10" s="20">
        <f t="shared" si="0"/>
        <v>87.100000000000009</v>
      </c>
    </row>
    <row r="11" spans="1:16" x14ac:dyDescent="0.25">
      <c r="A11">
        <v>15</v>
      </c>
      <c r="B11" t="s">
        <v>23</v>
      </c>
      <c r="C11" s="19">
        <v>22.5</v>
      </c>
      <c r="D11" s="19">
        <v>24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f t="shared" si="0"/>
        <v>46.5</v>
      </c>
    </row>
    <row r="12" spans="1:16" x14ac:dyDescent="0.25">
      <c r="A12" t="s">
        <v>85</v>
      </c>
      <c r="B12" t="s">
        <v>23</v>
      </c>
      <c r="C12" s="19">
        <v>32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 t="shared" si="0"/>
        <v>32</v>
      </c>
    </row>
    <row r="13" spans="1:16" x14ac:dyDescent="0.25">
      <c r="A13">
        <v>17</v>
      </c>
      <c r="B13" t="s">
        <v>23</v>
      </c>
      <c r="C13" s="19">
        <v>12.6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>
        <f t="shared" si="0"/>
        <v>12.6</v>
      </c>
    </row>
    <row r="14" spans="1:16" x14ac:dyDescent="0.25">
      <c r="A14">
        <v>19</v>
      </c>
      <c r="B14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 t="shared" si="0"/>
        <v>0</v>
      </c>
    </row>
    <row r="15" spans="1:16" x14ac:dyDescent="0.25">
      <c r="A15">
        <v>20</v>
      </c>
      <c r="B15" t="s">
        <v>23</v>
      </c>
      <c r="C15" s="19">
        <v>9.1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 t="shared" si="0"/>
        <v>9.1</v>
      </c>
    </row>
    <row r="16" spans="1:16" x14ac:dyDescent="0.25">
      <c r="A16">
        <v>25</v>
      </c>
      <c r="B16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 t="shared" si="0"/>
        <v>0</v>
      </c>
    </row>
    <row r="17" spans="1:16" x14ac:dyDescent="0.25">
      <c r="A17">
        <v>26</v>
      </c>
      <c r="B17" t="s">
        <v>23</v>
      </c>
      <c r="C17" s="19">
        <v>10.8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f t="shared" si="0"/>
        <v>10.8</v>
      </c>
    </row>
    <row r="18" spans="1:16" x14ac:dyDescent="0.25">
      <c r="A18">
        <v>27</v>
      </c>
      <c r="B18" t="s">
        <v>24</v>
      </c>
      <c r="C18" s="19">
        <v>12.5</v>
      </c>
      <c r="D18" s="19">
        <v>12</v>
      </c>
      <c r="E18" s="19">
        <v>13</v>
      </c>
      <c r="F18" s="19">
        <v>9</v>
      </c>
      <c r="G18" s="19">
        <v>13</v>
      </c>
      <c r="H18" s="19">
        <v>8.5</v>
      </c>
      <c r="I18" s="19">
        <v>7.5</v>
      </c>
      <c r="J18" s="19"/>
      <c r="K18" s="19"/>
      <c r="L18" s="19"/>
      <c r="M18" s="19"/>
      <c r="N18" s="19"/>
      <c r="O18" s="19"/>
      <c r="P18" s="20">
        <f t="shared" si="0"/>
        <v>75.5</v>
      </c>
    </row>
    <row r="19" spans="1:16" x14ac:dyDescent="0.25">
      <c r="A19">
        <v>28</v>
      </c>
      <c r="B19" t="s">
        <v>24</v>
      </c>
      <c r="C19" s="19">
        <v>21.5</v>
      </c>
      <c r="D19" s="19">
        <v>17</v>
      </c>
      <c r="E19" s="19">
        <v>18</v>
      </c>
      <c r="F19" s="19">
        <v>28</v>
      </c>
      <c r="G19" s="19"/>
      <c r="H19" s="19"/>
      <c r="I19" s="19"/>
      <c r="J19" s="19"/>
      <c r="K19" s="19"/>
      <c r="L19" s="19"/>
      <c r="M19" s="19"/>
      <c r="N19" s="19"/>
      <c r="O19" s="19"/>
      <c r="P19" s="20">
        <f t="shared" si="0"/>
        <v>84.5</v>
      </c>
    </row>
    <row r="20" spans="1:16" x14ac:dyDescent="0.25">
      <c r="A20">
        <v>29</v>
      </c>
      <c r="B20" t="s">
        <v>23</v>
      </c>
      <c r="C20" s="19">
        <v>16.399999999999999</v>
      </c>
      <c r="D20" s="19">
        <v>27.5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f t="shared" si="0"/>
        <v>43.9</v>
      </c>
    </row>
    <row r="21" spans="1:16" x14ac:dyDescent="0.25">
      <c r="A21">
        <v>30</v>
      </c>
      <c r="B21" t="s">
        <v>23</v>
      </c>
      <c r="C21" s="19">
        <v>17.5</v>
      </c>
      <c r="D21" s="19">
        <v>20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 t="shared" si="0"/>
        <v>37.5</v>
      </c>
    </row>
    <row r="22" spans="1:16" x14ac:dyDescent="0.25">
      <c r="A22">
        <v>31</v>
      </c>
      <c r="B22" t="s">
        <v>23</v>
      </c>
      <c r="C22" s="19">
        <v>19</v>
      </c>
      <c r="D22" s="19">
        <v>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>
        <f t="shared" si="0"/>
        <v>27</v>
      </c>
    </row>
    <row r="23" spans="1:16" x14ac:dyDescent="0.25">
      <c r="A23">
        <v>32</v>
      </c>
      <c r="B23" t="s">
        <v>23</v>
      </c>
      <c r="C23" s="19">
        <v>45</v>
      </c>
      <c r="D23" s="19">
        <v>34</v>
      </c>
      <c r="E23" s="19">
        <v>20</v>
      </c>
      <c r="F23" s="19">
        <v>35</v>
      </c>
      <c r="G23" s="19"/>
      <c r="H23" s="19"/>
      <c r="I23" s="19"/>
      <c r="J23" s="19"/>
      <c r="K23" s="19"/>
      <c r="L23" s="19"/>
      <c r="M23" s="19"/>
      <c r="N23" s="19"/>
      <c r="O23" s="19"/>
      <c r="P23" s="20">
        <f>SUM(C23:O23)</f>
        <v>134</v>
      </c>
    </row>
    <row r="25" spans="1:16" x14ac:dyDescent="0.25">
      <c r="J25" t="s">
        <v>87</v>
      </c>
      <c r="P25">
        <f>P10+P18+P19+SUM(P30:P32)</f>
        <v>247.10000000000002</v>
      </c>
    </row>
    <row r="26" spans="1:16" x14ac:dyDescent="0.25">
      <c r="J26" t="s">
        <v>88</v>
      </c>
      <c r="P26">
        <f>SUM(P5:P23)-P25+SUM(P33:P39)</f>
        <v>775.7</v>
      </c>
    </row>
    <row r="29" spans="1:16" x14ac:dyDescent="0.25">
      <c r="A29" t="s">
        <v>86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>
        <f t="shared" ref="P29:P39" si="1">SUM(C29:O29)</f>
        <v>0</v>
      </c>
    </row>
    <row r="30" spans="1:16" x14ac:dyDescent="0.25">
      <c r="A30" t="s">
        <v>89</v>
      </c>
      <c r="B30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f t="shared" si="1"/>
        <v>0</v>
      </c>
    </row>
    <row r="31" spans="1:16" x14ac:dyDescent="0.25">
      <c r="A31" t="s">
        <v>90</v>
      </c>
      <c r="B31" t="s"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f t="shared" si="1"/>
        <v>0</v>
      </c>
    </row>
    <row r="32" spans="1:16" x14ac:dyDescent="0.25">
      <c r="A32" t="s">
        <v>95</v>
      </c>
      <c r="B32" t="s">
        <v>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>
        <f t="shared" si="1"/>
        <v>0</v>
      </c>
    </row>
    <row r="33" spans="1:16" x14ac:dyDescent="0.25">
      <c r="A33">
        <v>7</v>
      </c>
      <c r="B33" t="s">
        <v>23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f t="shared" si="1"/>
        <v>0</v>
      </c>
    </row>
    <row r="34" spans="1:16" x14ac:dyDescent="0.25">
      <c r="A34" t="s">
        <v>91</v>
      </c>
      <c r="B34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f t="shared" si="1"/>
        <v>0</v>
      </c>
    </row>
    <row r="35" spans="1:16" x14ac:dyDescent="0.25">
      <c r="A35" t="s">
        <v>92</v>
      </c>
      <c r="B35" t="s">
        <v>23</v>
      </c>
      <c r="C35" s="19">
        <v>10</v>
      </c>
      <c r="D35" s="19">
        <v>10</v>
      </c>
      <c r="E35" s="19">
        <v>18.5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>
        <f t="shared" si="1"/>
        <v>38.5</v>
      </c>
    </row>
    <row r="36" spans="1:16" x14ac:dyDescent="0.25">
      <c r="A36" t="s">
        <v>93</v>
      </c>
      <c r="B36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 t="shared" si="1"/>
        <v>0</v>
      </c>
    </row>
    <row r="37" spans="1:16" x14ac:dyDescent="0.25">
      <c r="A37" t="s">
        <v>94</v>
      </c>
      <c r="B37" t="s">
        <v>23</v>
      </c>
      <c r="C37" s="19">
        <v>25</v>
      </c>
      <c r="D37" s="19">
        <v>22.1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f t="shared" si="1"/>
        <v>47.1</v>
      </c>
    </row>
    <row r="38" spans="1:16" x14ac:dyDescent="0.25">
      <c r="A38" t="s">
        <v>99</v>
      </c>
      <c r="B38" t="s">
        <v>23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>
        <f t="shared" si="1"/>
        <v>0</v>
      </c>
    </row>
    <row r="39" spans="1:16" x14ac:dyDescent="0.25">
      <c r="A39" t="s">
        <v>102</v>
      </c>
      <c r="B39" t="s">
        <v>23</v>
      </c>
      <c r="C39" s="23">
        <v>16.5</v>
      </c>
      <c r="P39" s="20">
        <f t="shared" si="1"/>
        <v>16.5</v>
      </c>
    </row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93C71-F83D-4B96-8598-6FF627303A04}">
  <dimension ref="A1:P41"/>
  <sheetViews>
    <sheetView workbookViewId="0">
      <selection activeCell="E5" sqref="E5"/>
    </sheetView>
  </sheetViews>
  <sheetFormatPr defaultRowHeight="15.75" x14ac:dyDescent="0.25"/>
  <cols>
    <col min="1" max="1" width="11.5" customWidth="1"/>
    <col min="3" max="3" width="10.375" customWidth="1"/>
  </cols>
  <sheetData>
    <row r="1" spans="1:16" x14ac:dyDescent="0.25">
      <c r="A1" t="s">
        <v>79</v>
      </c>
    </row>
    <row r="3" spans="1:16" x14ac:dyDescent="0.25">
      <c r="A3" t="s">
        <v>80</v>
      </c>
      <c r="C3" s="25" t="s">
        <v>104</v>
      </c>
      <c r="P3" t="s">
        <v>81</v>
      </c>
    </row>
    <row r="4" spans="1:16" x14ac:dyDescent="0.25">
      <c r="A4" t="s">
        <v>82</v>
      </c>
      <c r="B4" t="s">
        <v>83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H4" t="s">
        <v>84</v>
      </c>
      <c r="I4" t="s">
        <v>84</v>
      </c>
      <c r="J4" t="s">
        <v>84</v>
      </c>
      <c r="K4" t="s">
        <v>84</v>
      </c>
      <c r="L4" t="s">
        <v>84</v>
      </c>
      <c r="M4" t="s">
        <v>84</v>
      </c>
      <c r="N4" t="s">
        <v>84</v>
      </c>
      <c r="O4" t="s">
        <v>84</v>
      </c>
      <c r="P4" t="s">
        <v>84</v>
      </c>
    </row>
    <row r="5" spans="1:16" x14ac:dyDescent="0.25">
      <c r="A5">
        <v>1</v>
      </c>
      <c r="B5" t="s">
        <v>23</v>
      </c>
      <c r="C5" s="19">
        <v>19</v>
      </c>
      <c r="D5" s="19">
        <v>35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>
        <f t="shared" ref="P5:P23" si="0">SUM(C5:O5)</f>
        <v>54</v>
      </c>
    </row>
    <row r="6" spans="1:16" x14ac:dyDescent="0.25">
      <c r="A6">
        <v>2</v>
      </c>
      <c r="B6" t="s">
        <v>23</v>
      </c>
      <c r="C6" s="19">
        <v>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>
        <f t="shared" si="0"/>
        <v>7</v>
      </c>
    </row>
    <row r="7" spans="1:16" x14ac:dyDescent="0.25">
      <c r="A7">
        <v>5</v>
      </c>
      <c r="B7" t="s">
        <v>23</v>
      </c>
      <c r="C7" s="19">
        <v>20</v>
      </c>
      <c r="D7" s="19">
        <v>24</v>
      </c>
      <c r="E7" s="19">
        <v>30.4</v>
      </c>
      <c r="F7" s="19">
        <v>16.8</v>
      </c>
      <c r="G7" s="19">
        <v>18</v>
      </c>
      <c r="H7" s="19">
        <v>17</v>
      </c>
      <c r="I7" s="19"/>
      <c r="J7" s="19"/>
      <c r="K7" s="19"/>
      <c r="L7" s="19"/>
      <c r="M7" s="19"/>
      <c r="N7" s="19"/>
      <c r="O7" s="19"/>
      <c r="P7" s="20">
        <f t="shared" si="0"/>
        <v>126.2</v>
      </c>
    </row>
    <row r="8" spans="1:16" x14ac:dyDescent="0.25">
      <c r="A8">
        <v>6</v>
      </c>
      <c r="B8" t="s">
        <v>23</v>
      </c>
      <c r="C8" s="19">
        <v>25</v>
      </c>
      <c r="D8" s="19">
        <v>25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 t="shared" si="0"/>
        <v>50</v>
      </c>
    </row>
    <row r="9" spans="1:16" x14ac:dyDescent="0.25">
      <c r="A9">
        <v>7</v>
      </c>
      <c r="B9" t="s">
        <v>23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 t="shared" si="0"/>
        <v>0</v>
      </c>
    </row>
    <row r="10" spans="1:16" x14ac:dyDescent="0.25">
      <c r="A10">
        <v>12</v>
      </c>
      <c r="B10" t="s">
        <v>23</v>
      </c>
      <c r="C10" s="19">
        <v>49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>
        <f t="shared" si="0"/>
        <v>49</v>
      </c>
    </row>
    <row r="11" spans="1:16" x14ac:dyDescent="0.25">
      <c r="A11">
        <v>14</v>
      </c>
      <c r="B11" t="s">
        <v>24</v>
      </c>
      <c r="C11" s="19">
        <v>20</v>
      </c>
      <c r="D11" s="19">
        <v>8.5</v>
      </c>
      <c r="E11" s="19">
        <v>17.5</v>
      </c>
      <c r="F11" s="19">
        <v>8</v>
      </c>
      <c r="G11" s="19">
        <v>10</v>
      </c>
      <c r="H11" s="19">
        <v>12.5</v>
      </c>
      <c r="I11" s="19">
        <v>13.2</v>
      </c>
      <c r="J11" s="19">
        <v>11</v>
      </c>
      <c r="K11" s="19">
        <v>26</v>
      </c>
      <c r="L11" s="19">
        <v>8.5</v>
      </c>
      <c r="M11" s="19"/>
      <c r="N11" s="19"/>
      <c r="O11" s="19"/>
      <c r="P11" s="20">
        <f t="shared" si="0"/>
        <v>135.19999999999999</v>
      </c>
    </row>
    <row r="12" spans="1:16" x14ac:dyDescent="0.25">
      <c r="A12">
        <v>15</v>
      </c>
      <c r="B12" t="s">
        <v>23</v>
      </c>
      <c r="C12" s="19">
        <v>25.5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 t="shared" si="0"/>
        <v>25.5</v>
      </c>
    </row>
    <row r="13" spans="1:16" x14ac:dyDescent="0.25">
      <c r="A13" t="s">
        <v>85</v>
      </c>
      <c r="B13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>
        <f t="shared" si="0"/>
        <v>0</v>
      </c>
    </row>
    <row r="14" spans="1:16" x14ac:dyDescent="0.25">
      <c r="A14">
        <v>17</v>
      </c>
      <c r="B14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 t="shared" si="0"/>
        <v>0</v>
      </c>
    </row>
    <row r="15" spans="1:16" x14ac:dyDescent="0.25">
      <c r="A15">
        <v>19</v>
      </c>
      <c r="B15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 t="shared" si="0"/>
        <v>0</v>
      </c>
    </row>
    <row r="16" spans="1:16" x14ac:dyDescent="0.25">
      <c r="A16">
        <v>20</v>
      </c>
      <c r="B16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 t="shared" si="0"/>
        <v>0</v>
      </c>
    </row>
    <row r="17" spans="1:16" x14ac:dyDescent="0.25">
      <c r="A17">
        <v>25</v>
      </c>
      <c r="B17" t="s">
        <v>23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f t="shared" si="0"/>
        <v>0</v>
      </c>
    </row>
    <row r="18" spans="1:16" x14ac:dyDescent="0.25">
      <c r="A18">
        <v>26</v>
      </c>
      <c r="B18" t="s">
        <v>23</v>
      </c>
      <c r="C18" s="19">
        <v>9</v>
      </c>
      <c r="D18" s="19">
        <v>11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>
        <f t="shared" si="0"/>
        <v>20</v>
      </c>
    </row>
    <row r="19" spans="1:16" x14ac:dyDescent="0.25">
      <c r="A19">
        <v>27</v>
      </c>
      <c r="B19" t="s">
        <v>24</v>
      </c>
      <c r="C19" s="19">
        <v>10</v>
      </c>
      <c r="D19" s="19">
        <v>10</v>
      </c>
      <c r="E19" s="19">
        <v>8</v>
      </c>
      <c r="F19" s="19">
        <v>11.5</v>
      </c>
      <c r="G19" s="19">
        <v>10.5</v>
      </c>
      <c r="H19" s="19">
        <v>8.5</v>
      </c>
      <c r="I19" s="19"/>
      <c r="J19" s="19"/>
      <c r="K19" s="19"/>
      <c r="L19" s="19"/>
      <c r="M19" s="19"/>
      <c r="N19" s="19"/>
      <c r="O19" s="19"/>
      <c r="P19" s="20">
        <f t="shared" si="0"/>
        <v>58.5</v>
      </c>
    </row>
    <row r="20" spans="1:16" x14ac:dyDescent="0.25">
      <c r="A20">
        <v>28</v>
      </c>
      <c r="B20" t="s">
        <v>24</v>
      </c>
      <c r="C20" s="19">
        <v>19.5</v>
      </c>
      <c r="D20" s="19">
        <v>15</v>
      </c>
      <c r="E20" s="19">
        <v>24.6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f t="shared" si="0"/>
        <v>59.1</v>
      </c>
    </row>
    <row r="21" spans="1:16" x14ac:dyDescent="0.25">
      <c r="A21">
        <v>29</v>
      </c>
      <c r="B21" t="s">
        <v>23</v>
      </c>
      <c r="C21" s="19">
        <v>34.1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 t="shared" si="0"/>
        <v>34.1</v>
      </c>
    </row>
    <row r="22" spans="1:16" x14ac:dyDescent="0.25">
      <c r="A22">
        <v>30</v>
      </c>
      <c r="B22" t="s">
        <v>23</v>
      </c>
      <c r="C22" s="19">
        <v>31.2</v>
      </c>
      <c r="D22" s="19">
        <v>19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>
        <f t="shared" si="0"/>
        <v>50.2</v>
      </c>
    </row>
    <row r="23" spans="1:16" x14ac:dyDescent="0.25">
      <c r="A23">
        <v>31</v>
      </c>
      <c r="B23" t="s">
        <v>23</v>
      </c>
      <c r="C23" s="19">
        <v>35</v>
      </c>
      <c r="D23" s="19">
        <v>19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>
        <f t="shared" si="0"/>
        <v>54</v>
      </c>
    </row>
    <row r="24" spans="1:16" x14ac:dyDescent="0.25">
      <c r="A24">
        <v>32</v>
      </c>
      <c r="B24" t="s">
        <v>23</v>
      </c>
      <c r="C24" s="19">
        <v>40</v>
      </c>
      <c r="D24" s="19">
        <v>23.1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>
        <f>SUM(C24:O24)</f>
        <v>63.1</v>
      </c>
    </row>
    <row r="26" spans="1:16" x14ac:dyDescent="0.25">
      <c r="J26" t="s">
        <v>87</v>
      </c>
      <c r="P26">
        <f>P11+P19+P20+SUM(P31:P33)+P41</f>
        <v>253.79999999999998</v>
      </c>
    </row>
    <row r="27" spans="1:16" x14ac:dyDescent="0.25">
      <c r="J27" t="s">
        <v>88</v>
      </c>
      <c r="P27">
        <f>SUM(P5:P24)-P26+SUM(P34:P40)</f>
        <v>579.60000000000014</v>
      </c>
    </row>
    <row r="30" spans="1:16" x14ac:dyDescent="0.25">
      <c r="A30" t="s">
        <v>86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f t="shared" ref="P30:P41" si="1">SUM(C30:O30)</f>
        <v>0</v>
      </c>
    </row>
    <row r="31" spans="1:16" x14ac:dyDescent="0.25">
      <c r="A31" t="s">
        <v>89</v>
      </c>
      <c r="B31" t="s"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f t="shared" si="1"/>
        <v>0</v>
      </c>
    </row>
    <row r="32" spans="1:16" x14ac:dyDescent="0.25">
      <c r="A32" t="s">
        <v>90</v>
      </c>
      <c r="B32" t="s">
        <v>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>
        <f t="shared" si="1"/>
        <v>0</v>
      </c>
    </row>
    <row r="33" spans="1:16" x14ac:dyDescent="0.25">
      <c r="A33" t="s">
        <v>95</v>
      </c>
      <c r="B33" t="s">
        <v>24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f t="shared" si="1"/>
        <v>0</v>
      </c>
    </row>
    <row r="34" spans="1:16" x14ac:dyDescent="0.25">
      <c r="A34">
        <v>7</v>
      </c>
      <c r="B34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f t="shared" si="1"/>
        <v>0</v>
      </c>
    </row>
    <row r="35" spans="1:16" x14ac:dyDescent="0.25">
      <c r="A35" t="s">
        <v>91</v>
      </c>
      <c r="B35" t="s">
        <v>23</v>
      </c>
      <c r="C35" s="19">
        <v>8</v>
      </c>
      <c r="D35" s="19">
        <v>14</v>
      </c>
      <c r="E35" s="19">
        <v>9</v>
      </c>
      <c r="F35" s="19">
        <v>9.5</v>
      </c>
      <c r="G35" s="19">
        <v>7</v>
      </c>
      <c r="H35" s="19"/>
      <c r="I35" s="19"/>
      <c r="J35" s="19"/>
      <c r="K35" s="19"/>
      <c r="L35" s="19"/>
      <c r="M35" s="19"/>
      <c r="N35" s="19"/>
      <c r="O35" s="19"/>
      <c r="P35" s="20">
        <f t="shared" si="1"/>
        <v>47.5</v>
      </c>
    </row>
    <row r="36" spans="1:16" x14ac:dyDescent="0.25">
      <c r="A36" t="s">
        <v>92</v>
      </c>
      <c r="B36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 t="shared" si="1"/>
        <v>0</v>
      </c>
    </row>
    <row r="37" spans="1:16" x14ac:dyDescent="0.25">
      <c r="A37" t="s">
        <v>93</v>
      </c>
      <c r="B37" t="s">
        <v>23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f t="shared" si="1"/>
        <v>0</v>
      </c>
    </row>
    <row r="38" spans="1:16" x14ac:dyDescent="0.25">
      <c r="A38" t="s">
        <v>94</v>
      </c>
      <c r="B38" t="s">
        <v>23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>
        <f t="shared" si="1"/>
        <v>0</v>
      </c>
    </row>
    <row r="39" spans="1:16" x14ac:dyDescent="0.25">
      <c r="A39" t="s">
        <v>99</v>
      </c>
      <c r="B39" t="s">
        <v>23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>
        <f t="shared" si="1"/>
        <v>0</v>
      </c>
    </row>
    <row r="40" spans="1:16" x14ac:dyDescent="0.25">
      <c r="A40" t="s">
        <v>102</v>
      </c>
      <c r="B40" t="s">
        <v>23</v>
      </c>
      <c r="C40" s="23"/>
      <c r="P40" s="20">
        <f t="shared" si="1"/>
        <v>0</v>
      </c>
    </row>
    <row r="41" spans="1:16" x14ac:dyDescent="0.25">
      <c r="A41" t="s">
        <v>106</v>
      </c>
      <c r="B41" t="s">
        <v>24</v>
      </c>
      <c r="C41">
        <v>1</v>
      </c>
      <c r="P41">
        <f t="shared" si="1"/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1159-50CF-48F5-9164-243C1B7E7A5B}">
  <dimension ref="A1:P41"/>
  <sheetViews>
    <sheetView workbookViewId="0">
      <selection sqref="A1:XFD1048576"/>
    </sheetView>
  </sheetViews>
  <sheetFormatPr defaultRowHeight="15.75" x14ac:dyDescent="0.25"/>
  <cols>
    <col min="1" max="1" width="13.25" customWidth="1"/>
  </cols>
  <sheetData>
    <row r="1" spans="1:16" x14ac:dyDescent="0.25">
      <c r="A1" t="s">
        <v>79</v>
      </c>
    </row>
    <row r="3" spans="1:16" x14ac:dyDescent="0.25">
      <c r="A3" t="s">
        <v>80</v>
      </c>
      <c r="C3" s="21">
        <v>44136</v>
      </c>
      <c r="P3" t="s">
        <v>81</v>
      </c>
    </row>
    <row r="4" spans="1:16" x14ac:dyDescent="0.25">
      <c r="A4" t="s">
        <v>82</v>
      </c>
      <c r="B4" t="s">
        <v>83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H4" t="s">
        <v>84</v>
      </c>
      <c r="I4" t="s">
        <v>84</v>
      </c>
      <c r="J4" t="s">
        <v>84</v>
      </c>
      <c r="K4" t="s">
        <v>84</v>
      </c>
      <c r="L4" t="s">
        <v>84</v>
      </c>
      <c r="M4" t="s">
        <v>84</v>
      </c>
      <c r="N4" t="s">
        <v>84</v>
      </c>
      <c r="O4" t="s">
        <v>84</v>
      </c>
      <c r="P4" t="s">
        <v>84</v>
      </c>
    </row>
    <row r="5" spans="1:16" x14ac:dyDescent="0.25">
      <c r="A5">
        <v>1</v>
      </c>
      <c r="B5" t="s">
        <v>23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>
        <f t="shared" ref="P5:P23" si="0">SUM(C5:O5)</f>
        <v>0</v>
      </c>
    </row>
    <row r="6" spans="1:16" x14ac:dyDescent="0.25">
      <c r="A6">
        <v>2</v>
      </c>
      <c r="B6" t="s">
        <v>23</v>
      </c>
      <c r="C6" s="19">
        <v>51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>
        <f t="shared" si="0"/>
        <v>51</v>
      </c>
    </row>
    <row r="7" spans="1:16" x14ac:dyDescent="0.25">
      <c r="A7">
        <v>5</v>
      </c>
      <c r="B7" t="s">
        <v>23</v>
      </c>
      <c r="C7" s="19">
        <v>15</v>
      </c>
      <c r="D7" s="19">
        <v>24</v>
      </c>
      <c r="E7" s="19">
        <v>18</v>
      </c>
      <c r="F7" s="19">
        <v>10.5</v>
      </c>
      <c r="G7" s="19">
        <v>26</v>
      </c>
      <c r="H7" s="19"/>
      <c r="I7" s="19"/>
      <c r="J7" s="19"/>
      <c r="K7" s="19"/>
      <c r="L7" s="19"/>
      <c r="M7" s="19"/>
      <c r="N7" s="19"/>
      <c r="O7" s="19"/>
      <c r="P7" s="20">
        <f t="shared" si="0"/>
        <v>93.5</v>
      </c>
    </row>
    <row r="8" spans="1:16" x14ac:dyDescent="0.25">
      <c r="A8">
        <v>6</v>
      </c>
      <c r="B8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 t="shared" si="0"/>
        <v>0</v>
      </c>
    </row>
    <row r="9" spans="1:16" x14ac:dyDescent="0.25">
      <c r="A9">
        <v>7</v>
      </c>
      <c r="B9" t="s">
        <v>23</v>
      </c>
      <c r="C9" s="19">
        <v>47.5</v>
      </c>
      <c r="D9" s="19">
        <v>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 t="shared" si="0"/>
        <v>54.5</v>
      </c>
    </row>
    <row r="10" spans="1:16" x14ac:dyDescent="0.25">
      <c r="A10">
        <v>12</v>
      </c>
      <c r="B10" t="s">
        <v>23</v>
      </c>
      <c r="C10" s="19">
        <v>35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>
        <f t="shared" si="0"/>
        <v>35</v>
      </c>
    </row>
    <row r="11" spans="1:16" x14ac:dyDescent="0.25">
      <c r="A11">
        <v>14</v>
      </c>
      <c r="B11" t="s">
        <v>24</v>
      </c>
      <c r="C11" s="19">
        <v>11.5</v>
      </c>
      <c r="D11" s="19">
        <v>13</v>
      </c>
      <c r="E11" s="19">
        <v>18</v>
      </c>
      <c r="F11" s="19">
        <v>15</v>
      </c>
      <c r="G11" s="19">
        <v>23.5</v>
      </c>
      <c r="H11" s="19"/>
      <c r="I11" s="19"/>
      <c r="J11" s="19"/>
      <c r="K11" s="19"/>
      <c r="L11" s="19"/>
      <c r="M11" s="19"/>
      <c r="N11" s="19"/>
      <c r="O11" s="19"/>
      <c r="P11" s="20">
        <f t="shared" si="0"/>
        <v>81</v>
      </c>
    </row>
    <row r="12" spans="1:16" x14ac:dyDescent="0.25">
      <c r="A12">
        <v>15</v>
      </c>
      <c r="B12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 t="shared" si="0"/>
        <v>0</v>
      </c>
    </row>
    <row r="13" spans="1:16" x14ac:dyDescent="0.25">
      <c r="A13" t="s">
        <v>85</v>
      </c>
      <c r="B13" t="s">
        <v>23</v>
      </c>
      <c r="C13" s="19">
        <v>40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>
        <f t="shared" si="0"/>
        <v>40</v>
      </c>
    </row>
    <row r="14" spans="1:16" x14ac:dyDescent="0.25">
      <c r="A14">
        <v>17</v>
      </c>
      <c r="B14" t="s">
        <v>23</v>
      </c>
      <c r="C14" s="19">
        <v>11</v>
      </c>
      <c r="D14" s="19">
        <v>39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 t="shared" si="0"/>
        <v>50</v>
      </c>
    </row>
    <row r="15" spans="1:16" x14ac:dyDescent="0.25">
      <c r="A15">
        <v>19</v>
      </c>
      <c r="B15" t="s">
        <v>23</v>
      </c>
      <c r="C15" s="19">
        <v>7.3</v>
      </c>
      <c r="D15" s="19">
        <v>13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 t="shared" si="0"/>
        <v>20.3</v>
      </c>
    </row>
    <row r="16" spans="1:16" x14ac:dyDescent="0.25">
      <c r="A16">
        <v>20</v>
      </c>
      <c r="B16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 t="shared" si="0"/>
        <v>0</v>
      </c>
    </row>
    <row r="17" spans="1:16" x14ac:dyDescent="0.25">
      <c r="A17">
        <v>25</v>
      </c>
      <c r="B17" t="s">
        <v>23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f t="shared" si="0"/>
        <v>0</v>
      </c>
    </row>
    <row r="18" spans="1:16" x14ac:dyDescent="0.25">
      <c r="A18">
        <v>26</v>
      </c>
      <c r="B18" t="s">
        <v>23</v>
      </c>
      <c r="C18" s="19">
        <v>8.6999999999999993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>
        <f t="shared" si="0"/>
        <v>8.6999999999999993</v>
      </c>
    </row>
    <row r="19" spans="1:16" x14ac:dyDescent="0.25">
      <c r="A19">
        <v>27</v>
      </c>
      <c r="B19" t="s">
        <v>24</v>
      </c>
      <c r="C19" s="19">
        <v>11.5</v>
      </c>
      <c r="D19" s="19">
        <v>10</v>
      </c>
      <c r="E19" s="19">
        <v>8.5</v>
      </c>
      <c r="F19" s="19">
        <v>9</v>
      </c>
      <c r="G19" s="19">
        <v>14.4</v>
      </c>
      <c r="H19" s="19">
        <v>10</v>
      </c>
      <c r="I19" s="19"/>
      <c r="J19" s="19"/>
      <c r="K19" s="19"/>
      <c r="L19" s="19"/>
      <c r="M19" s="19"/>
      <c r="N19" s="19"/>
      <c r="O19" s="19"/>
      <c r="P19" s="20">
        <f t="shared" si="0"/>
        <v>63.4</v>
      </c>
    </row>
    <row r="20" spans="1:16" x14ac:dyDescent="0.25">
      <c r="A20">
        <v>28</v>
      </c>
      <c r="B20" t="s">
        <v>24</v>
      </c>
      <c r="C20" s="19">
        <v>18.5</v>
      </c>
      <c r="D20" s="19">
        <v>18</v>
      </c>
      <c r="E20" s="19">
        <v>23.7</v>
      </c>
      <c r="F20" s="19">
        <v>11.5</v>
      </c>
      <c r="G20" s="19">
        <v>19.899999999999999</v>
      </c>
      <c r="H20" s="19">
        <v>35</v>
      </c>
      <c r="I20" s="19"/>
      <c r="J20" s="19"/>
      <c r="K20" s="19"/>
      <c r="L20" s="19"/>
      <c r="M20" s="19"/>
      <c r="N20" s="19"/>
      <c r="O20" s="19"/>
      <c r="P20" s="20">
        <f t="shared" si="0"/>
        <v>126.6</v>
      </c>
    </row>
    <row r="21" spans="1:16" x14ac:dyDescent="0.25">
      <c r="A21">
        <v>29</v>
      </c>
      <c r="B21" t="s">
        <v>23</v>
      </c>
      <c r="C21" s="19">
        <v>24.4</v>
      </c>
      <c r="D21" s="19">
        <v>15.2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 t="shared" si="0"/>
        <v>39.599999999999994</v>
      </c>
    </row>
    <row r="22" spans="1:16" x14ac:dyDescent="0.25">
      <c r="A22">
        <v>30</v>
      </c>
      <c r="B22" t="s">
        <v>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>
        <f t="shared" si="0"/>
        <v>0</v>
      </c>
    </row>
    <row r="23" spans="1:16" x14ac:dyDescent="0.25">
      <c r="A23">
        <v>31</v>
      </c>
      <c r="B23" t="s">
        <v>23</v>
      </c>
      <c r="C23" s="19">
        <v>17</v>
      </c>
      <c r="D23" s="19">
        <v>26.8</v>
      </c>
      <c r="E23" s="19">
        <v>22.2</v>
      </c>
      <c r="F23" s="19">
        <v>14.3</v>
      </c>
      <c r="G23" s="19">
        <v>19</v>
      </c>
      <c r="H23" s="19"/>
      <c r="I23" s="19"/>
      <c r="J23" s="19"/>
      <c r="K23" s="19"/>
      <c r="L23" s="19"/>
      <c r="M23" s="19"/>
      <c r="N23" s="19"/>
      <c r="O23" s="19"/>
      <c r="P23" s="20">
        <f t="shared" si="0"/>
        <v>99.3</v>
      </c>
    </row>
    <row r="24" spans="1:16" x14ac:dyDescent="0.25">
      <c r="A24">
        <v>32</v>
      </c>
      <c r="B24" t="s">
        <v>23</v>
      </c>
      <c r="C24" s="19">
        <v>35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>
        <f>SUM(C24:O24)</f>
        <v>35</v>
      </c>
    </row>
    <row r="25" spans="1:16" x14ac:dyDescent="0.25">
      <c r="P25" s="20"/>
    </row>
    <row r="26" spans="1:16" x14ac:dyDescent="0.25">
      <c r="J26" t="s">
        <v>87</v>
      </c>
      <c r="P26" s="20">
        <f>P11+P19+P20+SUM(P31:P33)+P41</f>
        <v>271</v>
      </c>
    </row>
    <row r="27" spans="1:16" x14ac:dyDescent="0.25">
      <c r="J27" t="s">
        <v>88</v>
      </c>
      <c r="P27" s="20">
        <f>SUM(P5:P24)-P26+SUM(P34:P40)</f>
        <v>542.5</v>
      </c>
    </row>
    <row r="30" spans="1:16" x14ac:dyDescent="0.25">
      <c r="A30" t="s">
        <v>86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f t="shared" ref="P30:P41" si="1">SUM(C30:O30)</f>
        <v>0</v>
      </c>
    </row>
    <row r="31" spans="1:16" x14ac:dyDescent="0.25">
      <c r="A31" t="s">
        <v>89</v>
      </c>
      <c r="B31" t="s"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f t="shared" si="1"/>
        <v>0</v>
      </c>
    </row>
    <row r="32" spans="1:16" x14ac:dyDescent="0.25">
      <c r="A32" t="s">
        <v>90</v>
      </c>
      <c r="B32" t="s">
        <v>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>
        <f t="shared" si="1"/>
        <v>0</v>
      </c>
    </row>
    <row r="33" spans="1:16" x14ac:dyDescent="0.25">
      <c r="A33" t="s">
        <v>95</v>
      </c>
      <c r="B33" t="s">
        <v>24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f t="shared" si="1"/>
        <v>0</v>
      </c>
    </row>
    <row r="34" spans="1:16" x14ac:dyDescent="0.25">
      <c r="A34">
        <v>7</v>
      </c>
      <c r="B34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f t="shared" si="1"/>
        <v>0</v>
      </c>
    </row>
    <row r="35" spans="1:16" x14ac:dyDescent="0.25">
      <c r="A35" t="s">
        <v>91</v>
      </c>
      <c r="B35" t="s">
        <v>23</v>
      </c>
      <c r="C35" s="19">
        <v>15.6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>
        <f t="shared" si="1"/>
        <v>15.6</v>
      </c>
    </row>
    <row r="36" spans="1:16" x14ac:dyDescent="0.25">
      <c r="A36" t="s">
        <v>92</v>
      </c>
      <c r="B36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 t="shared" si="1"/>
        <v>0</v>
      </c>
    </row>
    <row r="37" spans="1:16" x14ac:dyDescent="0.25">
      <c r="A37" t="s">
        <v>93</v>
      </c>
      <c r="B37" t="s">
        <v>23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f t="shared" si="1"/>
        <v>0</v>
      </c>
    </row>
    <row r="38" spans="1:16" x14ac:dyDescent="0.25">
      <c r="A38" t="s">
        <v>94</v>
      </c>
      <c r="B38" t="s">
        <v>23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>
        <f t="shared" si="1"/>
        <v>0</v>
      </c>
    </row>
    <row r="39" spans="1:16" x14ac:dyDescent="0.25">
      <c r="A39" t="s">
        <v>99</v>
      </c>
      <c r="B39" t="s">
        <v>23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>
        <f t="shared" si="1"/>
        <v>0</v>
      </c>
    </row>
    <row r="40" spans="1:16" x14ac:dyDescent="0.25">
      <c r="A40" t="s">
        <v>102</v>
      </c>
      <c r="B40" t="s">
        <v>23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>
        <f t="shared" si="1"/>
        <v>0</v>
      </c>
    </row>
    <row r="41" spans="1:16" x14ac:dyDescent="0.25">
      <c r="A41" t="s">
        <v>106</v>
      </c>
      <c r="B41" t="s">
        <v>24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>
        <f t="shared" si="1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D9DFC-07F6-45B6-9815-AE7C051E7E2C}">
  <dimension ref="A1:P41"/>
  <sheetViews>
    <sheetView topLeftCell="A25" workbookViewId="0">
      <selection activeCell="P30" sqref="P30:P41"/>
    </sheetView>
  </sheetViews>
  <sheetFormatPr defaultRowHeight="15.75" x14ac:dyDescent="0.25"/>
  <sheetData>
    <row r="1" spans="1:16" x14ac:dyDescent="0.25">
      <c r="A1" t="s">
        <v>79</v>
      </c>
    </row>
    <row r="3" spans="1:16" x14ac:dyDescent="0.25">
      <c r="A3" t="s">
        <v>80</v>
      </c>
      <c r="C3" s="21">
        <v>44166</v>
      </c>
      <c r="P3" t="s">
        <v>81</v>
      </c>
    </row>
    <row r="4" spans="1:16" x14ac:dyDescent="0.25">
      <c r="A4" t="s">
        <v>82</v>
      </c>
      <c r="B4" t="s">
        <v>83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H4" t="s">
        <v>84</v>
      </c>
      <c r="I4" t="s">
        <v>84</v>
      </c>
      <c r="J4" t="s">
        <v>84</v>
      </c>
      <c r="K4" t="s">
        <v>84</v>
      </c>
      <c r="L4" t="s">
        <v>84</v>
      </c>
      <c r="M4" t="s">
        <v>84</v>
      </c>
      <c r="N4" t="s">
        <v>84</v>
      </c>
      <c r="O4" t="s">
        <v>84</v>
      </c>
      <c r="P4" t="s">
        <v>84</v>
      </c>
    </row>
    <row r="5" spans="1:16" x14ac:dyDescent="0.25">
      <c r="A5">
        <v>1</v>
      </c>
      <c r="B5" t="s">
        <v>23</v>
      </c>
      <c r="C5" s="19">
        <v>21</v>
      </c>
      <c r="D5" s="19">
        <v>17</v>
      </c>
      <c r="E5" s="19">
        <v>15</v>
      </c>
      <c r="F5" s="19">
        <v>17.399999999999999</v>
      </c>
      <c r="G5" s="19">
        <v>37</v>
      </c>
      <c r="H5" s="19">
        <v>23</v>
      </c>
      <c r="I5" s="19"/>
      <c r="J5" s="19"/>
      <c r="K5" s="19"/>
      <c r="L5" s="19"/>
      <c r="M5" s="19"/>
      <c r="N5" s="19"/>
      <c r="O5" s="19"/>
      <c r="P5" s="20">
        <f t="shared" ref="P5:P23" si="0">SUM(C5:O5)</f>
        <v>130.4</v>
      </c>
    </row>
    <row r="6" spans="1:16" x14ac:dyDescent="0.25">
      <c r="A6">
        <v>2</v>
      </c>
      <c r="B6" t="s">
        <v>23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>
        <f t="shared" si="0"/>
        <v>0</v>
      </c>
    </row>
    <row r="7" spans="1:16" x14ac:dyDescent="0.25">
      <c r="A7">
        <v>5</v>
      </c>
      <c r="B7" t="s">
        <v>23</v>
      </c>
      <c r="C7" s="19">
        <v>25</v>
      </c>
      <c r="D7" s="19">
        <v>35.5</v>
      </c>
      <c r="E7" s="19">
        <v>35</v>
      </c>
      <c r="F7" s="19">
        <v>29</v>
      </c>
      <c r="G7" s="19">
        <v>12</v>
      </c>
      <c r="H7" s="19">
        <v>26.4</v>
      </c>
      <c r="I7" s="19">
        <v>25</v>
      </c>
      <c r="J7" s="19">
        <v>25</v>
      </c>
      <c r="K7" s="19"/>
      <c r="L7" s="19"/>
      <c r="M7" s="19"/>
      <c r="N7" s="19"/>
      <c r="O7" s="19"/>
      <c r="P7" s="20">
        <f t="shared" si="0"/>
        <v>212.9</v>
      </c>
    </row>
    <row r="8" spans="1:16" x14ac:dyDescent="0.25">
      <c r="A8">
        <v>6</v>
      </c>
      <c r="B8" t="s">
        <v>23</v>
      </c>
      <c r="C8" s="19">
        <v>60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 t="shared" si="0"/>
        <v>60</v>
      </c>
    </row>
    <row r="9" spans="1:16" x14ac:dyDescent="0.25">
      <c r="A9">
        <v>7</v>
      </c>
      <c r="B9" t="s">
        <v>23</v>
      </c>
      <c r="C9" s="19">
        <v>13.7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 t="shared" si="0"/>
        <v>13.7</v>
      </c>
    </row>
    <row r="10" spans="1:16" x14ac:dyDescent="0.25">
      <c r="A10">
        <v>12</v>
      </c>
      <c r="B10" t="s">
        <v>23</v>
      </c>
      <c r="C10" s="19">
        <v>41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>
        <f t="shared" si="0"/>
        <v>41</v>
      </c>
    </row>
    <row r="11" spans="1:16" x14ac:dyDescent="0.25">
      <c r="A11">
        <v>14</v>
      </c>
      <c r="B11" t="s">
        <v>24</v>
      </c>
      <c r="C11" s="19">
        <v>11.5</v>
      </c>
      <c r="D11" s="19">
        <v>14.5</v>
      </c>
      <c r="E11" s="19">
        <v>10</v>
      </c>
      <c r="F11" s="19">
        <v>12</v>
      </c>
      <c r="G11" s="19">
        <v>13.3</v>
      </c>
      <c r="H11" s="19">
        <v>26.3</v>
      </c>
      <c r="I11" s="19">
        <v>7.3</v>
      </c>
      <c r="J11" s="19">
        <v>13</v>
      </c>
      <c r="K11" s="19">
        <v>13.5</v>
      </c>
      <c r="L11" s="19">
        <v>5</v>
      </c>
      <c r="M11" s="19"/>
      <c r="N11" s="19"/>
      <c r="O11" s="19"/>
      <c r="P11" s="20">
        <f t="shared" si="0"/>
        <v>126.39999999999999</v>
      </c>
    </row>
    <row r="12" spans="1:16" x14ac:dyDescent="0.25">
      <c r="A12">
        <v>15</v>
      </c>
      <c r="B12" t="s">
        <v>23</v>
      </c>
      <c r="C12" s="19">
        <v>30.5</v>
      </c>
      <c r="D12" s="19">
        <v>5</v>
      </c>
      <c r="E12" s="19">
        <v>38.5</v>
      </c>
      <c r="F12" s="19">
        <v>16</v>
      </c>
      <c r="G12" s="19">
        <v>28</v>
      </c>
      <c r="H12" s="19"/>
      <c r="I12" s="19"/>
      <c r="J12" s="19"/>
      <c r="K12" s="19"/>
      <c r="L12" s="19"/>
      <c r="M12" s="19"/>
      <c r="N12" s="19"/>
      <c r="O12" s="19"/>
      <c r="P12" s="20">
        <f t="shared" si="0"/>
        <v>118</v>
      </c>
    </row>
    <row r="13" spans="1:16" x14ac:dyDescent="0.25">
      <c r="A13" t="s">
        <v>85</v>
      </c>
      <c r="B13" t="s">
        <v>23</v>
      </c>
      <c r="C13" s="19">
        <v>20.5</v>
      </c>
      <c r="D13" s="19">
        <v>20</v>
      </c>
      <c r="E13" s="19">
        <v>26</v>
      </c>
      <c r="F13" s="19">
        <v>18.2</v>
      </c>
      <c r="G13" s="19"/>
      <c r="H13" s="19"/>
      <c r="I13" s="19"/>
      <c r="J13" s="19"/>
      <c r="K13" s="19"/>
      <c r="L13" s="19"/>
      <c r="M13" s="19"/>
      <c r="N13" s="19"/>
      <c r="O13" s="19"/>
      <c r="P13" s="20">
        <f t="shared" si="0"/>
        <v>84.7</v>
      </c>
    </row>
    <row r="14" spans="1:16" x14ac:dyDescent="0.25">
      <c r="A14">
        <v>17</v>
      </c>
      <c r="B14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 t="shared" si="0"/>
        <v>0</v>
      </c>
    </row>
    <row r="15" spans="1:16" x14ac:dyDescent="0.25">
      <c r="A15">
        <v>19</v>
      </c>
      <c r="B15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 t="shared" si="0"/>
        <v>0</v>
      </c>
    </row>
    <row r="16" spans="1:16" x14ac:dyDescent="0.25">
      <c r="A16">
        <v>20</v>
      </c>
      <c r="B16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 t="shared" si="0"/>
        <v>0</v>
      </c>
    </row>
    <row r="17" spans="1:16" x14ac:dyDescent="0.25">
      <c r="A17">
        <v>25</v>
      </c>
      <c r="B17" t="s">
        <v>23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f t="shared" si="0"/>
        <v>0</v>
      </c>
    </row>
    <row r="18" spans="1:16" x14ac:dyDescent="0.25">
      <c r="A18">
        <v>26</v>
      </c>
      <c r="B18" t="s">
        <v>23</v>
      </c>
      <c r="C18" s="19">
        <v>8.1</v>
      </c>
      <c r="D18" s="19">
        <v>5.3</v>
      </c>
      <c r="E18" s="19">
        <v>6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>
        <f t="shared" si="0"/>
        <v>19.399999999999999</v>
      </c>
    </row>
    <row r="19" spans="1:16" x14ac:dyDescent="0.25">
      <c r="A19">
        <v>27</v>
      </c>
      <c r="B19" t="s">
        <v>24</v>
      </c>
      <c r="C19" s="19">
        <v>9</v>
      </c>
      <c r="D19" s="19">
        <v>10</v>
      </c>
      <c r="E19" s="19">
        <v>8</v>
      </c>
      <c r="F19" s="19">
        <v>9</v>
      </c>
      <c r="G19" s="19">
        <v>11</v>
      </c>
      <c r="H19" s="19">
        <v>11</v>
      </c>
      <c r="I19" s="19">
        <v>14</v>
      </c>
      <c r="J19" s="19">
        <v>12</v>
      </c>
      <c r="K19" s="19">
        <v>8</v>
      </c>
      <c r="L19" s="19"/>
      <c r="M19" s="19"/>
      <c r="N19" s="19"/>
      <c r="O19" s="19"/>
      <c r="P19" s="20">
        <f t="shared" si="0"/>
        <v>92</v>
      </c>
    </row>
    <row r="20" spans="1:16" x14ac:dyDescent="0.25">
      <c r="A20">
        <v>28</v>
      </c>
      <c r="B20" t="s">
        <v>24</v>
      </c>
      <c r="C20" s="19">
        <v>12.2</v>
      </c>
      <c r="D20" s="19">
        <v>14.6</v>
      </c>
      <c r="E20" s="19">
        <v>13</v>
      </c>
      <c r="F20" s="19">
        <v>18.399999999999999</v>
      </c>
      <c r="G20" s="19">
        <v>7.6</v>
      </c>
      <c r="H20" s="19">
        <v>16.2</v>
      </c>
      <c r="I20" s="19">
        <v>16.3</v>
      </c>
      <c r="J20" s="19">
        <v>25</v>
      </c>
      <c r="K20" s="19">
        <v>25</v>
      </c>
      <c r="L20" s="19">
        <v>16</v>
      </c>
      <c r="M20" s="19"/>
      <c r="N20" s="19"/>
      <c r="O20" s="19"/>
      <c r="P20" s="20">
        <f t="shared" si="0"/>
        <v>164.3</v>
      </c>
    </row>
    <row r="21" spans="1:16" x14ac:dyDescent="0.25">
      <c r="A21">
        <v>29</v>
      </c>
      <c r="B21" t="s">
        <v>23</v>
      </c>
      <c r="C21" s="19">
        <v>39.200000000000003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 t="shared" si="0"/>
        <v>39.200000000000003</v>
      </c>
    </row>
    <row r="22" spans="1:16" x14ac:dyDescent="0.25">
      <c r="A22">
        <v>30</v>
      </c>
      <c r="B22" t="s">
        <v>23</v>
      </c>
      <c r="C22" s="19">
        <v>10</v>
      </c>
      <c r="D22" s="19">
        <v>43.1</v>
      </c>
      <c r="E22" s="19">
        <v>12</v>
      </c>
      <c r="F22" s="19">
        <v>30</v>
      </c>
      <c r="G22" s="19">
        <v>11</v>
      </c>
      <c r="H22" s="19"/>
      <c r="I22" s="19"/>
      <c r="J22" s="19"/>
      <c r="K22" s="19"/>
      <c r="L22" s="19"/>
      <c r="M22" s="19"/>
      <c r="N22" s="19"/>
      <c r="O22" s="19"/>
      <c r="P22" s="20">
        <f t="shared" si="0"/>
        <v>106.1</v>
      </c>
    </row>
    <row r="23" spans="1:16" x14ac:dyDescent="0.25">
      <c r="A23">
        <v>31</v>
      </c>
      <c r="B23" t="s">
        <v>23</v>
      </c>
      <c r="C23" s="19">
        <v>9</v>
      </c>
      <c r="D23" s="19">
        <v>32</v>
      </c>
      <c r="E23" s="19">
        <v>36</v>
      </c>
      <c r="F23" s="19">
        <v>8</v>
      </c>
      <c r="G23" s="19"/>
      <c r="H23" s="19"/>
      <c r="I23" s="19"/>
      <c r="J23" s="19"/>
      <c r="K23" s="19"/>
      <c r="L23" s="19"/>
      <c r="M23" s="19"/>
      <c r="N23" s="19"/>
      <c r="O23" s="19"/>
      <c r="P23" s="20">
        <f t="shared" si="0"/>
        <v>85</v>
      </c>
    </row>
    <row r="24" spans="1:16" x14ac:dyDescent="0.25">
      <c r="A24">
        <v>32</v>
      </c>
      <c r="B24" t="s">
        <v>23</v>
      </c>
      <c r="C24" s="19">
        <v>16</v>
      </c>
      <c r="D24" s="19">
        <v>52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>
        <f>SUM(C24:O24)</f>
        <v>68</v>
      </c>
    </row>
    <row r="25" spans="1:16" x14ac:dyDescent="0.25">
      <c r="P25" s="20"/>
    </row>
    <row r="26" spans="1:16" x14ac:dyDescent="0.25">
      <c r="J26" t="s">
        <v>87</v>
      </c>
      <c r="P26" s="20">
        <f>P11+P19+P20+SUM(P31:P33)+P41</f>
        <v>382.7</v>
      </c>
    </row>
    <row r="27" spans="1:16" x14ac:dyDescent="0.25">
      <c r="J27" t="s">
        <v>88</v>
      </c>
      <c r="P27" s="20">
        <f>SUM(P5:P24)-P26+SUM(P34:P40)</f>
        <v>978.39999999999986</v>
      </c>
    </row>
    <row r="30" spans="1:16" x14ac:dyDescent="0.25">
      <c r="A30" t="s">
        <v>86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>
        <f t="shared" ref="P30:P41" si="1">SUM(C30:O30)</f>
        <v>0</v>
      </c>
    </row>
    <row r="31" spans="1:16" x14ac:dyDescent="0.25">
      <c r="A31" t="s">
        <v>89</v>
      </c>
      <c r="B31" t="s"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>
        <f t="shared" si="1"/>
        <v>0</v>
      </c>
    </row>
    <row r="32" spans="1:16" x14ac:dyDescent="0.25">
      <c r="A32" t="s">
        <v>90</v>
      </c>
      <c r="B32" t="s">
        <v>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>
        <f t="shared" si="1"/>
        <v>0</v>
      </c>
    </row>
    <row r="33" spans="1:16" x14ac:dyDescent="0.25">
      <c r="A33" t="s">
        <v>95</v>
      </c>
      <c r="B33" t="s">
        <v>24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>
        <f t="shared" si="1"/>
        <v>0</v>
      </c>
    </row>
    <row r="34" spans="1:16" x14ac:dyDescent="0.25">
      <c r="A34">
        <v>7</v>
      </c>
      <c r="B34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>
        <f t="shared" si="1"/>
        <v>0</v>
      </c>
    </row>
    <row r="35" spans="1:16" x14ac:dyDescent="0.25">
      <c r="A35" t="s">
        <v>91</v>
      </c>
      <c r="B35" t="s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>
        <f t="shared" si="1"/>
        <v>0</v>
      </c>
    </row>
    <row r="36" spans="1:16" x14ac:dyDescent="0.25">
      <c r="A36" t="s">
        <v>92</v>
      </c>
      <c r="B36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>
        <f t="shared" si="1"/>
        <v>0</v>
      </c>
    </row>
    <row r="37" spans="1:16" x14ac:dyDescent="0.25">
      <c r="A37" t="s">
        <v>93</v>
      </c>
      <c r="B37" t="s">
        <v>23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>
        <f t="shared" si="1"/>
        <v>0</v>
      </c>
    </row>
    <row r="38" spans="1:16" x14ac:dyDescent="0.25">
      <c r="A38" t="s">
        <v>94</v>
      </c>
      <c r="B38" t="s">
        <v>23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>
        <f t="shared" si="1"/>
        <v>0</v>
      </c>
    </row>
    <row r="39" spans="1:16" x14ac:dyDescent="0.25">
      <c r="A39" t="s">
        <v>99</v>
      </c>
      <c r="B39" t="s">
        <v>23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>
        <f t="shared" si="1"/>
        <v>0</v>
      </c>
    </row>
    <row r="40" spans="1:16" x14ac:dyDescent="0.25">
      <c r="A40" t="s">
        <v>102</v>
      </c>
      <c r="B40" t="s">
        <v>23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>
        <f t="shared" si="1"/>
        <v>0</v>
      </c>
    </row>
    <row r="41" spans="1:16" x14ac:dyDescent="0.25">
      <c r="A41" t="s">
        <v>106</v>
      </c>
      <c r="B41" t="s">
        <v>24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>
        <f t="shared" si="1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776A3-7C9D-4A07-861F-E394CF5F8D1C}">
  <dimension ref="A1:O41"/>
  <sheetViews>
    <sheetView topLeftCell="A4" workbookViewId="0">
      <selection activeCell="O18" sqref="O18"/>
    </sheetView>
  </sheetViews>
  <sheetFormatPr defaultRowHeight="15" x14ac:dyDescent="0.2"/>
  <cols>
    <col min="1" max="1" width="19.875" style="11" customWidth="1"/>
    <col min="2" max="16384" width="9" style="11"/>
  </cols>
  <sheetData>
    <row r="1" spans="1:15" x14ac:dyDescent="0.2">
      <c r="A1" s="11" t="s">
        <v>79</v>
      </c>
    </row>
    <row r="3" spans="1:15" x14ac:dyDescent="0.2">
      <c r="A3" s="11" t="s">
        <v>80</v>
      </c>
      <c r="C3" s="28" t="s">
        <v>96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1" t="s">
        <v>81</v>
      </c>
    </row>
    <row r="4" spans="1:15" x14ac:dyDescent="0.2">
      <c r="A4" s="11" t="s">
        <v>82</v>
      </c>
      <c r="B4" s="11" t="s">
        <v>83</v>
      </c>
      <c r="C4" s="12">
        <v>43831</v>
      </c>
      <c r="D4" s="12">
        <v>43862</v>
      </c>
      <c r="E4" s="12">
        <v>43891</v>
      </c>
      <c r="F4" s="12">
        <v>43922</v>
      </c>
      <c r="G4" s="12">
        <v>43952</v>
      </c>
      <c r="H4" s="12">
        <v>43983</v>
      </c>
      <c r="I4" s="12">
        <v>44013</v>
      </c>
      <c r="J4" s="12">
        <v>44044</v>
      </c>
      <c r="K4" s="12">
        <v>44075</v>
      </c>
      <c r="L4" s="12">
        <v>44105</v>
      </c>
      <c r="M4" s="12">
        <v>44136</v>
      </c>
      <c r="N4" s="12">
        <v>44166</v>
      </c>
      <c r="O4" s="11" t="s">
        <v>84</v>
      </c>
    </row>
    <row r="5" spans="1:15" x14ac:dyDescent="0.2">
      <c r="A5" s="11">
        <v>1</v>
      </c>
      <c r="B5" s="11" t="s">
        <v>23</v>
      </c>
      <c r="C5" s="13">
        <v>164</v>
      </c>
      <c r="D5" s="13">
        <v>67</v>
      </c>
      <c r="E5" s="13">
        <v>0</v>
      </c>
      <c r="F5" s="13">
        <v>0</v>
      </c>
      <c r="G5" s="13">
        <v>85.5</v>
      </c>
      <c r="H5" s="13">
        <v>35</v>
      </c>
      <c r="I5" s="13">
        <v>212</v>
      </c>
      <c r="J5" s="13">
        <v>142</v>
      </c>
      <c r="K5" s="13">
        <v>99</v>
      </c>
      <c r="L5" s="13">
        <v>54</v>
      </c>
      <c r="M5" s="13">
        <v>0</v>
      </c>
      <c r="N5" s="13">
        <v>130.4</v>
      </c>
      <c r="O5" s="14">
        <f t="shared" ref="O5:O24" si="0">SUM(C5:N5)</f>
        <v>988.9</v>
      </c>
    </row>
    <row r="6" spans="1:15" x14ac:dyDescent="0.2">
      <c r="A6" s="11">
        <v>2</v>
      </c>
      <c r="B6" s="11" t="s">
        <v>23</v>
      </c>
      <c r="C6" s="13"/>
      <c r="D6" s="13"/>
      <c r="E6" s="13"/>
      <c r="F6" s="13"/>
      <c r="G6" s="13"/>
      <c r="H6" s="13"/>
      <c r="I6" s="13"/>
      <c r="J6" s="13"/>
      <c r="K6" s="13"/>
      <c r="L6" s="13">
        <v>7</v>
      </c>
      <c r="M6" s="13">
        <v>51</v>
      </c>
      <c r="N6" s="13">
        <v>0</v>
      </c>
      <c r="O6" s="14">
        <f t="shared" si="0"/>
        <v>58</v>
      </c>
    </row>
    <row r="7" spans="1:15" x14ac:dyDescent="0.2">
      <c r="A7" s="11">
        <v>5</v>
      </c>
      <c r="B7" s="11" t="s">
        <v>23</v>
      </c>
      <c r="C7" s="13">
        <v>154.9</v>
      </c>
      <c r="D7" s="13">
        <v>129.19999999999999</v>
      </c>
      <c r="E7" s="13">
        <v>110.5</v>
      </c>
      <c r="F7" s="13">
        <v>104</v>
      </c>
      <c r="G7" s="13">
        <v>76.2</v>
      </c>
      <c r="H7" s="13">
        <v>24</v>
      </c>
      <c r="I7" s="13">
        <v>103.5</v>
      </c>
      <c r="J7" s="13">
        <v>68</v>
      </c>
      <c r="K7" s="13">
        <v>97.2</v>
      </c>
      <c r="L7" s="13">
        <v>126.2</v>
      </c>
      <c r="M7" s="13">
        <v>93.5</v>
      </c>
      <c r="N7" s="13">
        <v>212.9</v>
      </c>
      <c r="O7" s="14">
        <f t="shared" si="0"/>
        <v>1300.1000000000004</v>
      </c>
    </row>
    <row r="8" spans="1:15" x14ac:dyDescent="0.2">
      <c r="A8" s="11">
        <v>6</v>
      </c>
      <c r="B8" s="11" t="s">
        <v>23</v>
      </c>
      <c r="C8" s="13">
        <v>81</v>
      </c>
      <c r="D8" s="13">
        <v>50</v>
      </c>
      <c r="E8" s="13">
        <v>38.5</v>
      </c>
      <c r="F8" s="13">
        <v>64</v>
      </c>
      <c r="G8" s="13">
        <v>30</v>
      </c>
      <c r="H8" s="13">
        <v>55</v>
      </c>
      <c r="I8" s="13">
        <v>0</v>
      </c>
      <c r="J8" s="13">
        <v>77</v>
      </c>
      <c r="K8" s="13">
        <v>79</v>
      </c>
      <c r="L8" s="13">
        <v>50</v>
      </c>
      <c r="M8" s="13">
        <v>0</v>
      </c>
      <c r="N8" s="13">
        <v>60</v>
      </c>
      <c r="O8" s="14">
        <f t="shared" si="0"/>
        <v>584.5</v>
      </c>
    </row>
    <row r="9" spans="1:15" x14ac:dyDescent="0.2">
      <c r="A9" s="11">
        <v>7</v>
      </c>
      <c r="B9" s="11" t="s">
        <v>23</v>
      </c>
      <c r="C9" s="13">
        <v>0</v>
      </c>
      <c r="D9" s="13">
        <v>0</v>
      </c>
      <c r="E9" s="13">
        <v>37</v>
      </c>
      <c r="F9" s="13">
        <v>0</v>
      </c>
      <c r="G9" s="13">
        <v>9</v>
      </c>
      <c r="H9" s="13">
        <v>8</v>
      </c>
      <c r="I9" s="13">
        <v>0</v>
      </c>
      <c r="J9" s="13">
        <v>0</v>
      </c>
      <c r="K9" s="13">
        <v>45</v>
      </c>
      <c r="L9" s="13">
        <v>0</v>
      </c>
      <c r="M9" s="13">
        <v>54.5</v>
      </c>
      <c r="N9" s="13">
        <v>13.7</v>
      </c>
      <c r="O9" s="14">
        <f t="shared" si="0"/>
        <v>167.2</v>
      </c>
    </row>
    <row r="10" spans="1:15" x14ac:dyDescent="0.2">
      <c r="A10" s="11">
        <v>12</v>
      </c>
      <c r="B10" s="11" t="s">
        <v>23</v>
      </c>
      <c r="C10" s="13">
        <v>40.1</v>
      </c>
      <c r="D10" s="13">
        <v>77</v>
      </c>
      <c r="E10" s="13">
        <v>0</v>
      </c>
      <c r="F10" s="13">
        <v>35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49</v>
      </c>
      <c r="M10" s="13">
        <v>35</v>
      </c>
      <c r="N10" s="13">
        <v>41</v>
      </c>
      <c r="O10" s="14">
        <f t="shared" si="0"/>
        <v>277.10000000000002</v>
      </c>
    </row>
    <row r="11" spans="1:15" x14ac:dyDescent="0.2">
      <c r="A11" s="11">
        <v>14</v>
      </c>
      <c r="B11" s="11" t="s">
        <v>24</v>
      </c>
      <c r="C11" s="13">
        <v>123.3</v>
      </c>
      <c r="D11" s="13">
        <v>100.6</v>
      </c>
      <c r="E11" s="13">
        <v>81.3</v>
      </c>
      <c r="F11" s="13">
        <v>88.3</v>
      </c>
      <c r="G11" s="13">
        <v>62</v>
      </c>
      <c r="H11" s="13">
        <v>99.1</v>
      </c>
      <c r="I11" s="13">
        <v>90.7</v>
      </c>
      <c r="J11" s="13">
        <v>100.8</v>
      </c>
      <c r="K11" s="13">
        <v>87.100000000000009</v>
      </c>
      <c r="L11" s="13">
        <v>135.19999999999999</v>
      </c>
      <c r="M11" s="13">
        <v>81</v>
      </c>
      <c r="N11" s="13">
        <v>126.39999999999999</v>
      </c>
      <c r="O11" s="14">
        <f t="shared" si="0"/>
        <v>1175.8000000000002</v>
      </c>
    </row>
    <row r="12" spans="1:15" x14ac:dyDescent="0.2">
      <c r="A12" s="11">
        <v>15</v>
      </c>
      <c r="B12" s="11" t="s">
        <v>23</v>
      </c>
      <c r="C12" s="13">
        <v>71.099999999999994</v>
      </c>
      <c r="D12" s="13">
        <v>75</v>
      </c>
      <c r="E12" s="13">
        <v>69.099999999999994</v>
      </c>
      <c r="F12" s="13">
        <v>63.5</v>
      </c>
      <c r="G12" s="13">
        <v>99.1</v>
      </c>
      <c r="H12" s="13">
        <v>21</v>
      </c>
      <c r="I12" s="13">
        <v>101.5</v>
      </c>
      <c r="J12" s="13">
        <v>51</v>
      </c>
      <c r="K12" s="13">
        <v>46.5</v>
      </c>
      <c r="L12" s="13">
        <v>25.5</v>
      </c>
      <c r="M12" s="13">
        <v>0</v>
      </c>
      <c r="N12" s="13">
        <v>118</v>
      </c>
      <c r="O12" s="14">
        <f t="shared" si="0"/>
        <v>741.3</v>
      </c>
    </row>
    <row r="13" spans="1:15" x14ac:dyDescent="0.2">
      <c r="A13" s="11" t="s">
        <v>85</v>
      </c>
      <c r="B13" s="11" t="s">
        <v>23</v>
      </c>
      <c r="C13" s="13">
        <v>50.6</v>
      </c>
      <c r="D13" s="13">
        <v>32.700000000000003</v>
      </c>
      <c r="E13" s="13">
        <v>20.6</v>
      </c>
      <c r="F13" s="13">
        <v>0</v>
      </c>
      <c r="G13" s="13">
        <v>10.4</v>
      </c>
      <c r="H13" s="13">
        <v>37</v>
      </c>
      <c r="I13" s="13">
        <v>0</v>
      </c>
      <c r="J13" s="13">
        <v>31</v>
      </c>
      <c r="K13" s="13">
        <v>32</v>
      </c>
      <c r="L13" s="13">
        <v>0</v>
      </c>
      <c r="M13" s="13">
        <v>40</v>
      </c>
      <c r="N13" s="13">
        <v>84.7</v>
      </c>
      <c r="O13" s="14">
        <f t="shared" si="0"/>
        <v>339</v>
      </c>
    </row>
    <row r="14" spans="1:15" x14ac:dyDescent="0.2">
      <c r="A14" s="11">
        <v>17</v>
      </c>
      <c r="B14" s="11" t="s">
        <v>23</v>
      </c>
      <c r="C14" s="13">
        <v>31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12.6</v>
      </c>
      <c r="L14" s="13">
        <v>0</v>
      </c>
      <c r="M14" s="13">
        <v>50</v>
      </c>
      <c r="N14" s="13">
        <v>0</v>
      </c>
      <c r="O14" s="14">
        <f t="shared" si="0"/>
        <v>93.6</v>
      </c>
    </row>
    <row r="15" spans="1:15" x14ac:dyDescent="0.2">
      <c r="A15" s="11">
        <v>19</v>
      </c>
      <c r="B15" s="11" t="s">
        <v>23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20.3</v>
      </c>
      <c r="N15" s="13">
        <v>0</v>
      </c>
      <c r="O15" s="14">
        <f t="shared" si="0"/>
        <v>20.3</v>
      </c>
    </row>
    <row r="16" spans="1:15" x14ac:dyDescent="0.2">
      <c r="A16" s="11">
        <v>20</v>
      </c>
      <c r="B16" s="11" t="s">
        <v>23</v>
      </c>
      <c r="C16" s="13">
        <v>0</v>
      </c>
      <c r="D16" s="13">
        <v>0</v>
      </c>
      <c r="E16" s="13">
        <v>0</v>
      </c>
      <c r="F16" s="13">
        <v>10</v>
      </c>
      <c r="G16" s="13">
        <v>13.5</v>
      </c>
      <c r="H16" s="13">
        <v>41.300000000000004</v>
      </c>
      <c r="I16" s="13">
        <v>9.3000000000000007</v>
      </c>
      <c r="J16" s="13">
        <v>47.6</v>
      </c>
      <c r="K16" s="13">
        <v>9.1</v>
      </c>
      <c r="L16" s="13">
        <v>0</v>
      </c>
      <c r="M16" s="13">
        <v>0</v>
      </c>
      <c r="N16" s="13">
        <v>0</v>
      </c>
      <c r="O16" s="14">
        <f t="shared" si="0"/>
        <v>130.80000000000001</v>
      </c>
    </row>
    <row r="17" spans="1:15" x14ac:dyDescent="0.2">
      <c r="A17" s="11">
        <v>25</v>
      </c>
      <c r="B17" s="11" t="s">
        <v>23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4">
        <f t="shared" si="0"/>
        <v>0</v>
      </c>
    </row>
    <row r="18" spans="1:15" x14ac:dyDescent="0.2">
      <c r="A18" s="11">
        <v>26</v>
      </c>
      <c r="B18" s="11" t="s">
        <v>23</v>
      </c>
      <c r="C18" s="13">
        <v>9</v>
      </c>
      <c r="D18" s="13">
        <v>7.5</v>
      </c>
      <c r="E18" s="13">
        <v>7.2</v>
      </c>
      <c r="F18" s="13">
        <v>9.5</v>
      </c>
      <c r="G18" s="13">
        <v>0</v>
      </c>
      <c r="H18" s="13">
        <v>5</v>
      </c>
      <c r="I18" s="13">
        <v>8.5</v>
      </c>
      <c r="J18" s="13">
        <v>0</v>
      </c>
      <c r="K18" s="13">
        <v>10.8</v>
      </c>
      <c r="L18" s="13">
        <v>20</v>
      </c>
      <c r="M18" s="13">
        <v>8.6999999999999993</v>
      </c>
      <c r="N18" s="13">
        <v>19.399999999999999</v>
      </c>
      <c r="O18" s="14">
        <f t="shared" si="0"/>
        <v>105.6</v>
      </c>
    </row>
    <row r="19" spans="1:15" x14ac:dyDescent="0.2">
      <c r="A19" s="11">
        <v>27</v>
      </c>
      <c r="B19" s="11" t="s">
        <v>24</v>
      </c>
      <c r="C19" s="13">
        <v>59</v>
      </c>
      <c r="D19" s="13">
        <v>68</v>
      </c>
      <c r="E19" s="13">
        <v>63.6</v>
      </c>
      <c r="F19" s="13">
        <v>101.5</v>
      </c>
      <c r="G19" s="13">
        <v>67</v>
      </c>
      <c r="H19" s="13">
        <v>93.5</v>
      </c>
      <c r="I19" s="13">
        <v>73.5</v>
      </c>
      <c r="J19" s="13">
        <v>63.8</v>
      </c>
      <c r="K19" s="13">
        <v>75.5</v>
      </c>
      <c r="L19" s="13">
        <v>58.5</v>
      </c>
      <c r="M19" s="13">
        <v>63.4</v>
      </c>
      <c r="N19" s="13">
        <v>92</v>
      </c>
      <c r="O19" s="14">
        <f t="shared" si="0"/>
        <v>879.3</v>
      </c>
    </row>
    <row r="20" spans="1:15" x14ac:dyDescent="0.2">
      <c r="A20" s="11">
        <v>28</v>
      </c>
      <c r="B20" s="11" t="s">
        <v>24</v>
      </c>
      <c r="C20" s="13">
        <v>175.2</v>
      </c>
      <c r="D20" s="13">
        <v>100.1</v>
      </c>
      <c r="E20" s="13">
        <v>131.9</v>
      </c>
      <c r="F20" s="13">
        <v>55</v>
      </c>
      <c r="G20" s="13">
        <v>83.1</v>
      </c>
      <c r="H20" s="13">
        <v>134.1</v>
      </c>
      <c r="I20" s="13">
        <v>71.3</v>
      </c>
      <c r="J20" s="13">
        <v>52</v>
      </c>
      <c r="K20" s="13">
        <v>84.5</v>
      </c>
      <c r="L20" s="13">
        <v>59.1</v>
      </c>
      <c r="M20" s="13">
        <v>126.6</v>
      </c>
      <c r="N20" s="13">
        <v>164.3</v>
      </c>
      <c r="O20" s="14">
        <f t="shared" si="0"/>
        <v>1237.1999999999998</v>
      </c>
    </row>
    <row r="21" spans="1:15" x14ac:dyDescent="0.2">
      <c r="A21" s="11">
        <v>29</v>
      </c>
      <c r="B21" s="11" t="s">
        <v>23</v>
      </c>
      <c r="C21" s="13">
        <v>49</v>
      </c>
      <c r="D21" s="13">
        <v>69.599999999999994</v>
      </c>
      <c r="E21" s="13">
        <v>18</v>
      </c>
      <c r="F21" s="13">
        <v>0</v>
      </c>
      <c r="G21" s="13">
        <v>0</v>
      </c>
      <c r="H21" s="13">
        <v>0</v>
      </c>
      <c r="I21" s="13">
        <v>0</v>
      </c>
      <c r="J21" s="13">
        <v>20</v>
      </c>
      <c r="K21" s="13">
        <v>43.9</v>
      </c>
      <c r="L21" s="13">
        <v>34.1</v>
      </c>
      <c r="M21" s="13">
        <v>39.599999999999994</v>
      </c>
      <c r="N21" s="13">
        <v>39.200000000000003</v>
      </c>
      <c r="O21" s="14">
        <f t="shared" si="0"/>
        <v>313.39999999999998</v>
      </c>
    </row>
    <row r="22" spans="1:15" x14ac:dyDescent="0.2">
      <c r="A22" s="11">
        <v>30</v>
      </c>
      <c r="B22" s="11" t="s">
        <v>23</v>
      </c>
      <c r="C22" s="13">
        <v>56</v>
      </c>
      <c r="D22" s="13">
        <v>57.5</v>
      </c>
      <c r="E22" s="13">
        <v>36</v>
      </c>
      <c r="F22" s="13">
        <v>0</v>
      </c>
      <c r="G22" s="13">
        <v>0</v>
      </c>
      <c r="H22" s="13">
        <v>0</v>
      </c>
      <c r="I22" s="13">
        <v>0</v>
      </c>
      <c r="J22" s="13">
        <v>40.299999999999997</v>
      </c>
      <c r="K22" s="13">
        <v>37.5</v>
      </c>
      <c r="L22" s="13">
        <v>50.2</v>
      </c>
      <c r="M22" s="13">
        <v>0</v>
      </c>
      <c r="N22" s="13">
        <v>106.1</v>
      </c>
      <c r="O22" s="14">
        <f t="shared" si="0"/>
        <v>383.6</v>
      </c>
    </row>
    <row r="23" spans="1:15" x14ac:dyDescent="0.2">
      <c r="A23" s="11">
        <v>31</v>
      </c>
      <c r="B23" s="11" t="s">
        <v>23</v>
      </c>
      <c r="C23" s="13">
        <v>62.5</v>
      </c>
      <c r="D23" s="13">
        <v>76</v>
      </c>
      <c r="E23" s="13">
        <v>31</v>
      </c>
      <c r="F23" s="13">
        <v>0</v>
      </c>
      <c r="G23" s="13">
        <v>51</v>
      </c>
      <c r="H23" s="13">
        <v>0</v>
      </c>
      <c r="I23" s="13">
        <v>90</v>
      </c>
      <c r="J23" s="13">
        <v>90</v>
      </c>
      <c r="K23" s="13">
        <v>27</v>
      </c>
      <c r="L23" s="13">
        <v>54</v>
      </c>
      <c r="M23" s="13">
        <v>99.3</v>
      </c>
      <c r="N23" s="13">
        <v>85</v>
      </c>
      <c r="O23" s="14">
        <f t="shared" si="0"/>
        <v>665.8</v>
      </c>
    </row>
    <row r="24" spans="1:15" x14ac:dyDescent="0.2">
      <c r="A24" s="11">
        <v>32</v>
      </c>
      <c r="B24" s="11" t="s">
        <v>23</v>
      </c>
      <c r="C24" s="13">
        <v>176</v>
      </c>
      <c r="D24" s="13">
        <v>96</v>
      </c>
      <c r="E24" s="13">
        <v>94</v>
      </c>
      <c r="F24" s="13">
        <v>0</v>
      </c>
      <c r="G24" s="13">
        <v>114</v>
      </c>
      <c r="H24" s="13">
        <v>75</v>
      </c>
      <c r="I24" s="13">
        <v>161</v>
      </c>
      <c r="J24" s="13">
        <v>192</v>
      </c>
      <c r="K24" s="13">
        <v>134</v>
      </c>
      <c r="L24" s="13">
        <v>63.1</v>
      </c>
      <c r="M24" s="13">
        <v>35</v>
      </c>
      <c r="N24" s="13">
        <v>68</v>
      </c>
      <c r="O24" s="14">
        <f t="shared" si="0"/>
        <v>1208.0999999999999</v>
      </c>
    </row>
    <row r="26" spans="1:15" x14ac:dyDescent="0.2">
      <c r="J26" s="11" t="s">
        <v>87</v>
      </c>
      <c r="O26" s="11">
        <f>O11+O19+O20+SUM(O31:O33)+O41</f>
        <v>3300.3</v>
      </c>
    </row>
    <row r="27" spans="1:15" x14ac:dyDescent="0.2">
      <c r="J27" s="11" t="s">
        <v>88</v>
      </c>
      <c r="O27" s="11">
        <f>SUM(O5:O24)-O11-O19-O20+SUM(O34:O40)</f>
        <v>8084.9000000000042</v>
      </c>
    </row>
    <row r="30" spans="1:15" x14ac:dyDescent="0.2">
      <c r="A30" s="11" t="s">
        <v>86</v>
      </c>
      <c r="B30" s="11" t="s">
        <v>24</v>
      </c>
      <c r="C30" s="13"/>
      <c r="D30" s="13"/>
      <c r="E30" s="13"/>
      <c r="F30" s="13">
        <v>0</v>
      </c>
      <c r="G30" s="13"/>
      <c r="H30" s="13">
        <v>0</v>
      </c>
      <c r="I30" s="13">
        <v>0</v>
      </c>
      <c r="J30" s="13">
        <v>2</v>
      </c>
      <c r="K30" s="13">
        <v>0</v>
      </c>
      <c r="L30" s="13">
        <v>0</v>
      </c>
      <c r="M30" s="13">
        <v>0</v>
      </c>
      <c r="N30" s="13">
        <v>0</v>
      </c>
      <c r="O30" s="14">
        <f t="shared" ref="O30:O41" si="1">SUM(C30:N30)</f>
        <v>2</v>
      </c>
    </row>
    <row r="31" spans="1:15" x14ac:dyDescent="0.2">
      <c r="A31" s="11" t="s">
        <v>89</v>
      </c>
      <c r="B31" s="11" t="s">
        <v>24</v>
      </c>
      <c r="C31" s="13"/>
      <c r="D31" s="13"/>
      <c r="E31" s="13"/>
      <c r="F31" s="13">
        <v>0</v>
      </c>
      <c r="G31" s="13">
        <v>2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>
        <f t="shared" si="1"/>
        <v>2</v>
      </c>
    </row>
    <row r="32" spans="1:15" x14ac:dyDescent="0.2">
      <c r="A32" s="11" t="s">
        <v>90</v>
      </c>
      <c r="B32" s="11" t="s">
        <v>24</v>
      </c>
      <c r="C32" s="13"/>
      <c r="D32" s="13"/>
      <c r="E32" s="13"/>
      <c r="F32" s="13">
        <v>0</v>
      </c>
      <c r="G32" s="13">
        <v>0</v>
      </c>
      <c r="H32" s="13">
        <v>2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4">
        <f t="shared" si="1"/>
        <v>2</v>
      </c>
    </row>
    <row r="33" spans="1:15" x14ac:dyDescent="0.2">
      <c r="A33" s="11" t="s">
        <v>95</v>
      </c>
      <c r="B33" s="11" t="s">
        <v>24</v>
      </c>
      <c r="C33" s="13">
        <v>1</v>
      </c>
      <c r="D33" s="13"/>
      <c r="E33" s="13"/>
      <c r="F33" s="13">
        <v>0</v>
      </c>
      <c r="G33" s="13">
        <v>0</v>
      </c>
      <c r="H33" s="13">
        <v>2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4">
        <f t="shared" si="1"/>
        <v>3</v>
      </c>
    </row>
    <row r="34" spans="1:15" x14ac:dyDescent="0.2">
      <c r="A34" s="11">
        <v>7</v>
      </c>
      <c r="B34" s="11" t="s">
        <v>23</v>
      </c>
      <c r="C34" s="13">
        <v>10</v>
      </c>
      <c r="D34" s="13"/>
      <c r="E34" s="13"/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4">
        <f t="shared" si="1"/>
        <v>10</v>
      </c>
    </row>
    <row r="35" spans="1:15" x14ac:dyDescent="0.2">
      <c r="A35" s="11" t="s">
        <v>91</v>
      </c>
      <c r="B35" s="11" t="s">
        <v>23</v>
      </c>
      <c r="C35" s="13">
        <v>30.5</v>
      </c>
      <c r="D35" s="13">
        <v>12.2</v>
      </c>
      <c r="E35" s="13"/>
      <c r="F35" s="13">
        <v>0</v>
      </c>
      <c r="G35" s="13">
        <v>0</v>
      </c>
      <c r="H35" s="13">
        <v>0</v>
      </c>
      <c r="I35" s="13">
        <v>0</v>
      </c>
      <c r="J35" s="13">
        <v>7</v>
      </c>
      <c r="K35" s="13">
        <v>0</v>
      </c>
      <c r="L35" s="13">
        <v>47.5</v>
      </c>
      <c r="M35" s="13">
        <v>15.6</v>
      </c>
      <c r="N35" s="13">
        <v>0</v>
      </c>
      <c r="O35" s="14">
        <f t="shared" si="1"/>
        <v>112.8</v>
      </c>
    </row>
    <row r="36" spans="1:15" x14ac:dyDescent="0.2">
      <c r="A36" s="11" t="s">
        <v>92</v>
      </c>
      <c r="B36" s="11" t="s">
        <v>23</v>
      </c>
      <c r="C36" s="13"/>
      <c r="D36" s="13"/>
      <c r="E36" s="13"/>
      <c r="F36" s="13">
        <v>0</v>
      </c>
      <c r="G36" s="13">
        <v>30</v>
      </c>
      <c r="H36" s="13">
        <v>20</v>
      </c>
      <c r="I36" s="13">
        <v>20</v>
      </c>
      <c r="J36" s="13">
        <v>10</v>
      </c>
      <c r="K36" s="13">
        <v>38.5</v>
      </c>
      <c r="L36" s="13">
        <v>0</v>
      </c>
      <c r="M36" s="13">
        <v>0</v>
      </c>
      <c r="N36" s="13">
        <v>0</v>
      </c>
      <c r="O36" s="14">
        <f t="shared" si="1"/>
        <v>118.5</v>
      </c>
    </row>
    <row r="37" spans="1:15" x14ac:dyDescent="0.2">
      <c r="A37" s="11" t="s">
        <v>93</v>
      </c>
      <c r="B37" s="11" t="s">
        <v>23</v>
      </c>
      <c r="C37" s="13"/>
      <c r="D37" s="13"/>
      <c r="E37" s="13"/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4">
        <f t="shared" si="1"/>
        <v>0</v>
      </c>
    </row>
    <row r="38" spans="1:15" x14ac:dyDescent="0.2">
      <c r="A38" s="11" t="s">
        <v>94</v>
      </c>
      <c r="B38" s="11" t="s">
        <v>23</v>
      </c>
      <c r="C38" s="13"/>
      <c r="D38" s="13"/>
      <c r="E38" s="13">
        <v>48</v>
      </c>
      <c r="F38" s="13">
        <v>61</v>
      </c>
      <c r="G38" s="13">
        <v>57</v>
      </c>
      <c r="H38" s="13">
        <v>125.1</v>
      </c>
      <c r="I38" s="13">
        <v>41</v>
      </c>
      <c r="J38" s="13">
        <v>27</v>
      </c>
      <c r="K38" s="13">
        <v>47.1</v>
      </c>
      <c r="L38" s="13">
        <v>0</v>
      </c>
      <c r="M38" s="13">
        <v>0</v>
      </c>
      <c r="N38" s="13">
        <v>0</v>
      </c>
      <c r="O38" s="14">
        <f t="shared" si="1"/>
        <v>406.20000000000005</v>
      </c>
    </row>
    <row r="39" spans="1:15" x14ac:dyDescent="0.2">
      <c r="A39" s="11" t="s">
        <v>99</v>
      </c>
      <c r="B39" s="11" t="s">
        <v>23</v>
      </c>
      <c r="C39" s="13"/>
      <c r="D39" s="13"/>
      <c r="E39" s="13"/>
      <c r="F39" s="13">
        <v>25.9</v>
      </c>
      <c r="G39" s="13"/>
      <c r="H39" s="13">
        <v>2.7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4">
        <f t="shared" si="1"/>
        <v>28.599999999999998</v>
      </c>
    </row>
    <row r="40" spans="1:15" x14ac:dyDescent="0.2">
      <c r="A40" s="11" t="s">
        <v>103</v>
      </c>
      <c r="B40" s="11" t="s">
        <v>23</v>
      </c>
      <c r="C40" s="13"/>
      <c r="D40" s="13"/>
      <c r="E40" s="13"/>
      <c r="F40" s="13"/>
      <c r="G40" s="13"/>
      <c r="H40" s="13"/>
      <c r="I40" s="13"/>
      <c r="J40" s="13">
        <v>15</v>
      </c>
      <c r="K40" s="13">
        <v>16.5</v>
      </c>
      <c r="L40" s="13">
        <v>0</v>
      </c>
      <c r="M40" s="13">
        <v>0</v>
      </c>
      <c r="N40" s="13">
        <v>0</v>
      </c>
      <c r="O40" s="14">
        <f t="shared" si="1"/>
        <v>31.5</v>
      </c>
    </row>
    <row r="41" spans="1:15" x14ac:dyDescent="0.2">
      <c r="A41" s="11" t="s">
        <v>105</v>
      </c>
      <c r="B41" s="11" t="s">
        <v>24</v>
      </c>
      <c r="C41" s="13"/>
      <c r="D41" s="13"/>
      <c r="E41" s="13"/>
      <c r="F41" s="13"/>
      <c r="G41" s="13"/>
      <c r="H41" s="13"/>
      <c r="I41" s="13"/>
      <c r="J41" s="13"/>
      <c r="K41" s="13"/>
      <c r="L41" s="13">
        <v>1</v>
      </c>
      <c r="M41" s="13">
        <v>0</v>
      </c>
      <c r="N41" s="13">
        <v>0</v>
      </c>
      <c r="O41" s="14">
        <f t="shared" si="1"/>
        <v>1</v>
      </c>
    </row>
  </sheetData>
  <mergeCells count="1">
    <mergeCell ref="C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832CC-3151-4507-9F88-47334082C76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85460-985D-49B7-A1D5-CA14F0318D10}">
  <dimension ref="A1:P37"/>
  <sheetViews>
    <sheetView tabSelected="1" workbookViewId="0">
      <selection activeCell="C4" sqref="C4"/>
    </sheetView>
  </sheetViews>
  <sheetFormatPr defaultRowHeight="15" x14ac:dyDescent="0.2"/>
  <cols>
    <col min="1" max="1" width="18.125" style="11" customWidth="1"/>
    <col min="2" max="16384" width="9" style="11"/>
  </cols>
  <sheetData>
    <row r="1" spans="1:16" x14ac:dyDescent="0.2">
      <c r="A1" s="11" t="s">
        <v>79</v>
      </c>
    </row>
    <row r="3" spans="1:16" x14ac:dyDescent="0.2">
      <c r="A3" s="11" t="s">
        <v>80</v>
      </c>
      <c r="C3" s="33">
        <v>43831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1" t="s">
        <v>81</v>
      </c>
    </row>
    <row r="4" spans="1:16" x14ac:dyDescent="0.2">
      <c r="A4" s="11" t="s">
        <v>82</v>
      </c>
      <c r="B4" s="11" t="s">
        <v>83</v>
      </c>
      <c r="C4" s="15" t="s">
        <v>84</v>
      </c>
      <c r="D4" s="15" t="s">
        <v>84</v>
      </c>
      <c r="E4" s="15" t="s">
        <v>84</v>
      </c>
      <c r="F4" s="15" t="s">
        <v>84</v>
      </c>
      <c r="G4" s="15" t="s">
        <v>84</v>
      </c>
      <c r="H4" s="15" t="s">
        <v>84</v>
      </c>
      <c r="I4" s="15" t="s">
        <v>84</v>
      </c>
      <c r="J4" s="15" t="s">
        <v>84</v>
      </c>
      <c r="K4" s="15" t="s">
        <v>84</v>
      </c>
      <c r="L4" s="15" t="s">
        <v>84</v>
      </c>
      <c r="M4" s="15" t="s">
        <v>84</v>
      </c>
      <c r="N4" s="15" t="s">
        <v>84</v>
      </c>
      <c r="O4" s="15" t="s">
        <v>84</v>
      </c>
      <c r="P4" s="11" t="s">
        <v>84</v>
      </c>
    </row>
    <row r="5" spans="1:16" x14ac:dyDescent="0.2">
      <c r="A5" s="11">
        <v>1</v>
      </c>
      <c r="B5" s="11" t="s">
        <v>23</v>
      </c>
      <c r="C5" s="13">
        <v>21</v>
      </c>
      <c r="D5" s="13">
        <v>23</v>
      </c>
      <c r="E5" s="13">
        <v>25</v>
      </c>
      <c r="F5" s="13">
        <v>16</v>
      </c>
      <c r="G5" s="13">
        <v>26</v>
      </c>
      <c r="H5" s="13">
        <v>17</v>
      </c>
      <c r="I5" s="13">
        <v>36</v>
      </c>
      <c r="J5" s="13"/>
      <c r="K5" s="13"/>
      <c r="L5" s="13"/>
      <c r="M5" s="13"/>
      <c r="N5" s="13"/>
      <c r="O5" s="13"/>
      <c r="P5" s="14">
        <f t="shared" ref="P5:P22" si="0">SUM(C5:O5)</f>
        <v>164</v>
      </c>
    </row>
    <row r="6" spans="1:16" x14ac:dyDescent="0.2">
      <c r="A6" s="11">
        <v>5</v>
      </c>
      <c r="B6" s="11" t="s">
        <v>23</v>
      </c>
      <c r="C6" s="13">
        <v>16</v>
      </c>
      <c r="D6" s="13">
        <v>25</v>
      </c>
      <c r="E6" s="13">
        <v>28</v>
      </c>
      <c r="F6" s="13">
        <v>25</v>
      </c>
      <c r="G6" s="13">
        <v>18.399999999999999</v>
      </c>
      <c r="H6" s="13">
        <v>20</v>
      </c>
      <c r="I6" s="13">
        <v>22.5</v>
      </c>
      <c r="J6" s="13"/>
      <c r="K6" s="13"/>
      <c r="L6" s="13"/>
      <c r="M6" s="13"/>
      <c r="N6" s="13"/>
      <c r="O6" s="13"/>
      <c r="P6" s="14">
        <f t="shared" si="0"/>
        <v>154.9</v>
      </c>
    </row>
    <row r="7" spans="1:16" x14ac:dyDescent="0.2">
      <c r="A7" s="11">
        <v>6</v>
      </c>
      <c r="B7" s="11" t="s">
        <v>23</v>
      </c>
      <c r="C7" s="13">
        <v>41</v>
      </c>
      <c r="D7" s="13">
        <v>40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>
        <f t="shared" si="0"/>
        <v>81</v>
      </c>
    </row>
    <row r="8" spans="1:16" x14ac:dyDescent="0.2">
      <c r="A8" s="11">
        <v>7</v>
      </c>
      <c r="B8" s="11" t="s">
        <v>23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>
        <f t="shared" si="0"/>
        <v>0</v>
      </c>
    </row>
    <row r="9" spans="1:16" x14ac:dyDescent="0.2">
      <c r="A9" s="11">
        <v>12</v>
      </c>
      <c r="B9" s="11" t="s">
        <v>23</v>
      </c>
      <c r="C9" s="13">
        <v>10.1</v>
      </c>
      <c r="D9" s="13">
        <v>30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>
        <f t="shared" si="0"/>
        <v>40.1</v>
      </c>
    </row>
    <row r="10" spans="1:16" x14ac:dyDescent="0.2">
      <c r="A10" s="11">
        <v>14</v>
      </c>
      <c r="B10" s="11" t="s">
        <v>24</v>
      </c>
      <c r="C10" s="13">
        <v>12</v>
      </c>
      <c r="D10" s="13">
        <v>13.5</v>
      </c>
      <c r="E10" s="13">
        <v>11.7</v>
      </c>
      <c r="F10" s="13">
        <v>12.5</v>
      </c>
      <c r="G10" s="13">
        <v>17</v>
      </c>
      <c r="H10" s="13">
        <v>15</v>
      </c>
      <c r="I10" s="13">
        <v>11.1</v>
      </c>
      <c r="J10" s="13">
        <v>19.5</v>
      </c>
      <c r="K10" s="13">
        <v>11</v>
      </c>
      <c r="L10" s="13"/>
      <c r="M10" s="13"/>
      <c r="N10" s="13"/>
      <c r="O10" s="13"/>
      <c r="P10" s="14">
        <f t="shared" si="0"/>
        <v>123.3</v>
      </c>
    </row>
    <row r="11" spans="1:16" x14ac:dyDescent="0.2">
      <c r="A11" s="11">
        <v>15</v>
      </c>
      <c r="B11" s="11" t="s">
        <v>23</v>
      </c>
      <c r="C11" s="13">
        <v>16.100000000000001</v>
      </c>
      <c r="D11" s="13">
        <v>30</v>
      </c>
      <c r="E11" s="13">
        <v>25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f t="shared" si="0"/>
        <v>71.099999999999994</v>
      </c>
    </row>
    <row r="12" spans="1:16" x14ac:dyDescent="0.2">
      <c r="A12" s="16" t="s">
        <v>85</v>
      </c>
      <c r="B12" s="11" t="s">
        <v>23</v>
      </c>
      <c r="C12" s="13">
        <v>25</v>
      </c>
      <c r="D12" s="13">
        <v>25.6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f t="shared" si="0"/>
        <v>50.6</v>
      </c>
    </row>
    <row r="13" spans="1:16" x14ac:dyDescent="0.2">
      <c r="A13" s="11">
        <v>17</v>
      </c>
      <c r="B13" s="11" t="s">
        <v>23</v>
      </c>
      <c r="C13" s="13">
        <v>31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>
        <f t="shared" si="0"/>
        <v>31</v>
      </c>
    </row>
    <row r="14" spans="1:16" x14ac:dyDescent="0.2">
      <c r="A14" s="11">
        <v>19</v>
      </c>
      <c r="B14" s="11" t="s">
        <v>23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>
        <f t="shared" si="0"/>
        <v>0</v>
      </c>
    </row>
    <row r="15" spans="1:16" x14ac:dyDescent="0.2">
      <c r="A15" s="11">
        <v>20</v>
      </c>
      <c r="B15" s="11" t="s">
        <v>23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f t="shared" si="0"/>
        <v>0</v>
      </c>
    </row>
    <row r="16" spans="1:16" x14ac:dyDescent="0.2">
      <c r="A16" s="11">
        <v>25</v>
      </c>
      <c r="B16" s="11" t="s">
        <v>23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>
        <f t="shared" si="0"/>
        <v>0</v>
      </c>
    </row>
    <row r="17" spans="1:16" x14ac:dyDescent="0.2">
      <c r="A17" s="11">
        <v>26</v>
      </c>
      <c r="B17" s="11" t="s">
        <v>23</v>
      </c>
      <c r="C17" s="13">
        <v>9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>
        <f t="shared" si="0"/>
        <v>9</v>
      </c>
    </row>
    <row r="18" spans="1:16" x14ac:dyDescent="0.2">
      <c r="A18" s="11">
        <v>27</v>
      </c>
      <c r="B18" s="11" t="s">
        <v>24</v>
      </c>
      <c r="C18" s="13">
        <v>9.5</v>
      </c>
      <c r="D18" s="13">
        <v>9.5</v>
      </c>
      <c r="E18" s="13">
        <v>10</v>
      </c>
      <c r="F18" s="13">
        <v>12.5</v>
      </c>
      <c r="G18" s="13">
        <v>10</v>
      </c>
      <c r="H18" s="13">
        <v>7.5</v>
      </c>
      <c r="I18" s="13"/>
      <c r="J18" s="13"/>
      <c r="K18" s="13"/>
      <c r="L18" s="13"/>
      <c r="M18" s="13"/>
      <c r="N18" s="13"/>
      <c r="O18" s="13"/>
      <c r="P18" s="14">
        <f t="shared" si="0"/>
        <v>59</v>
      </c>
    </row>
    <row r="19" spans="1:16" x14ac:dyDescent="0.2">
      <c r="A19" s="11">
        <v>28</v>
      </c>
      <c r="B19" s="11" t="s">
        <v>24</v>
      </c>
      <c r="C19" s="13">
        <v>15.5</v>
      </c>
      <c r="D19" s="13">
        <v>8</v>
      </c>
      <c r="E19" s="13">
        <v>15.5</v>
      </c>
      <c r="F19" s="13">
        <v>12.2</v>
      </c>
      <c r="G19" s="13">
        <v>21.5</v>
      </c>
      <c r="H19" s="13">
        <v>14</v>
      </c>
      <c r="I19" s="13">
        <v>28</v>
      </c>
      <c r="J19" s="13">
        <v>13.9</v>
      </c>
      <c r="K19" s="13">
        <v>10</v>
      </c>
      <c r="L19" s="13">
        <v>17.100000000000001</v>
      </c>
      <c r="M19" s="13">
        <v>19.5</v>
      </c>
      <c r="N19" s="13"/>
      <c r="O19" s="13"/>
      <c r="P19" s="14">
        <f t="shared" si="0"/>
        <v>175.2</v>
      </c>
    </row>
    <row r="20" spans="1:16" x14ac:dyDescent="0.2">
      <c r="A20" s="11">
        <v>29</v>
      </c>
      <c r="B20" s="11" t="s">
        <v>23</v>
      </c>
      <c r="C20" s="13">
        <v>40</v>
      </c>
      <c r="D20" s="13">
        <v>9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>
        <f t="shared" si="0"/>
        <v>49</v>
      </c>
    </row>
    <row r="21" spans="1:16" x14ac:dyDescent="0.2">
      <c r="A21" s="11">
        <v>30</v>
      </c>
      <c r="B21" s="11" t="s">
        <v>23</v>
      </c>
      <c r="C21" s="13">
        <v>23</v>
      </c>
      <c r="D21" s="13">
        <v>33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f t="shared" si="0"/>
        <v>56</v>
      </c>
    </row>
    <row r="22" spans="1:16" x14ac:dyDescent="0.2">
      <c r="A22" s="11">
        <v>31</v>
      </c>
      <c r="B22" s="11" t="s">
        <v>23</v>
      </c>
      <c r="C22" s="13">
        <v>7.5</v>
      </c>
      <c r="D22" s="13">
        <v>10</v>
      </c>
      <c r="E22" s="13">
        <v>45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>
        <f t="shared" si="0"/>
        <v>62.5</v>
      </c>
    </row>
    <row r="23" spans="1:16" x14ac:dyDescent="0.2">
      <c r="A23" s="11">
        <v>32</v>
      </c>
      <c r="B23" s="11" t="s">
        <v>23</v>
      </c>
      <c r="C23" s="13">
        <v>29</v>
      </c>
      <c r="D23" s="13">
        <v>24</v>
      </c>
      <c r="E23" s="13">
        <v>30</v>
      </c>
      <c r="F23" s="13">
        <v>26</v>
      </c>
      <c r="G23" s="13">
        <v>26</v>
      </c>
      <c r="H23" s="13">
        <v>41</v>
      </c>
      <c r="I23" s="13"/>
      <c r="J23" s="13"/>
      <c r="K23" s="13"/>
      <c r="L23" s="13"/>
      <c r="M23" s="13"/>
      <c r="N23" s="13"/>
      <c r="O23" s="13"/>
      <c r="P23" s="14">
        <f>SUM(C23:O23)</f>
        <v>176</v>
      </c>
    </row>
    <row r="25" spans="1:16" x14ac:dyDescent="0.2">
      <c r="J25" s="11" t="s">
        <v>87</v>
      </c>
      <c r="P25" s="11">
        <f>P10+P18+P19+P30+P31+P32</f>
        <v>357.5</v>
      </c>
    </row>
    <row r="26" spans="1:16" x14ac:dyDescent="0.2">
      <c r="J26" s="11" t="s">
        <v>88</v>
      </c>
      <c r="P26" s="11">
        <f>SUM(P5:P23)-P25+SUM(P33:P37)</f>
        <v>975.7</v>
      </c>
    </row>
    <row r="29" spans="1:16" x14ac:dyDescent="0.2">
      <c r="A29" s="11" t="s">
        <v>86</v>
      </c>
    </row>
    <row r="30" spans="1:16" x14ac:dyDescent="0.2">
      <c r="A30" s="11" t="s">
        <v>89</v>
      </c>
      <c r="B30" s="11" t="s">
        <v>24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1">
        <f t="shared" ref="P30:P37" si="1">SUM(C30:O30)</f>
        <v>0</v>
      </c>
    </row>
    <row r="31" spans="1:16" x14ac:dyDescent="0.2">
      <c r="A31" s="11" t="s">
        <v>90</v>
      </c>
      <c r="B31" s="11" t="s">
        <v>24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1">
        <f t="shared" si="1"/>
        <v>0</v>
      </c>
    </row>
    <row r="32" spans="1:16" x14ac:dyDescent="0.2">
      <c r="A32" s="11" t="s">
        <v>95</v>
      </c>
      <c r="B32" s="11" t="s">
        <v>24</v>
      </c>
      <c r="C32" s="13">
        <v>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6" x14ac:dyDescent="0.2">
      <c r="A33" s="11">
        <v>7</v>
      </c>
      <c r="B33" s="11" t="s">
        <v>23</v>
      </c>
      <c r="C33" s="13">
        <v>10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6" x14ac:dyDescent="0.2">
      <c r="A34" s="11" t="s">
        <v>91</v>
      </c>
      <c r="B34" s="11" t="s">
        <v>23</v>
      </c>
      <c r="C34" s="13">
        <v>11</v>
      </c>
      <c r="D34" s="13">
        <v>19.5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1">
        <f t="shared" si="1"/>
        <v>30.5</v>
      </c>
    </row>
    <row r="35" spans="1:16" x14ac:dyDescent="0.2">
      <c r="A35" s="11" t="s">
        <v>92</v>
      </c>
      <c r="B35" s="11" t="s">
        <v>23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1">
        <f t="shared" si="1"/>
        <v>0</v>
      </c>
    </row>
    <row r="36" spans="1:16" x14ac:dyDescent="0.2">
      <c r="A36" s="11" t="s">
        <v>93</v>
      </c>
      <c r="B36" s="11" t="s">
        <v>23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1">
        <f t="shared" si="1"/>
        <v>0</v>
      </c>
    </row>
    <row r="37" spans="1:16" x14ac:dyDescent="0.2">
      <c r="A37" s="11" t="s">
        <v>94</v>
      </c>
      <c r="B37" s="11" t="s">
        <v>23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1">
        <f t="shared" si="1"/>
        <v>0</v>
      </c>
    </row>
  </sheetData>
  <mergeCells count="1">
    <mergeCell ref="C3:O3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7516E-97D7-45D9-8527-498A49502B6A}">
  <dimension ref="A1:P37"/>
  <sheetViews>
    <sheetView topLeftCell="A19" workbookViewId="0">
      <selection activeCell="P5" sqref="P5:P23"/>
    </sheetView>
  </sheetViews>
  <sheetFormatPr defaultRowHeight="15.75" x14ac:dyDescent="0.25"/>
  <sheetData>
    <row r="1" spans="1:16" x14ac:dyDescent="0.25">
      <c r="A1" t="s">
        <v>79</v>
      </c>
    </row>
    <row r="3" spans="1:16" x14ac:dyDescent="0.25">
      <c r="A3" t="s">
        <v>80</v>
      </c>
      <c r="C3" s="29">
        <v>43497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t="s">
        <v>81</v>
      </c>
    </row>
    <row r="4" spans="1:16" x14ac:dyDescent="0.25">
      <c r="A4" t="s">
        <v>82</v>
      </c>
      <c r="B4" t="s">
        <v>83</v>
      </c>
      <c r="C4" s="17" t="s">
        <v>84</v>
      </c>
      <c r="D4" s="17" t="s">
        <v>84</v>
      </c>
      <c r="E4" s="17" t="s">
        <v>84</v>
      </c>
      <c r="F4" s="17" t="s">
        <v>84</v>
      </c>
      <c r="G4" s="17" t="s">
        <v>84</v>
      </c>
      <c r="H4" s="17" t="s">
        <v>84</v>
      </c>
      <c r="I4" s="17" t="s">
        <v>84</v>
      </c>
      <c r="J4" s="17" t="s">
        <v>84</v>
      </c>
      <c r="K4" s="17" t="s">
        <v>84</v>
      </c>
      <c r="L4" s="17" t="s">
        <v>84</v>
      </c>
      <c r="M4" s="17" t="s">
        <v>84</v>
      </c>
      <c r="N4" s="17" t="s">
        <v>84</v>
      </c>
      <c r="O4" s="17" t="s">
        <v>84</v>
      </c>
      <c r="P4" t="s">
        <v>84</v>
      </c>
    </row>
    <row r="5" spans="1:16" x14ac:dyDescent="0.25">
      <c r="A5">
        <v>1</v>
      </c>
      <c r="B5" t="s">
        <v>23</v>
      </c>
      <c r="C5" s="19">
        <v>27</v>
      </c>
      <c r="D5" s="19">
        <v>23</v>
      </c>
      <c r="E5" s="19">
        <v>17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20">
        <f t="shared" ref="P5:P22" si="0">SUM(C5:O5)</f>
        <v>67</v>
      </c>
    </row>
    <row r="6" spans="1:16" x14ac:dyDescent="0.25">
      <c r="A6">
        <v>5</v>
      </c>
      <c r="B6" t="s">
        <v>23</v>
      </c>
      <c r="C6" s="19">
        <v>19.600000000000001</v>
      </c>
      <c r="D6" s="19">
        <v>15.6</v>
      </c>
      <c r="E6" s="19">
        <v>20.8</v>
      </c>
      <c r="F6" s="19">
        <v>18</v>
      </c>
      <c r="G6" s="19">
        <v>19</v>
      </c>
      <c r="H6" s="19">
        <v>36.200000000000003</v>
      </c>
      <c r="I6" s="19"/>
      <c r="J6" s="19"/>
      <c r="K6" s="19"/>
      <c r="L6" s="19"/>
      <c r="M6" s="19"/>
      <c r="N6" s="19"/>
      <c r="O6" s="19"/>
      <c r="P6" s="20">
        <f t="shared" si="0"/>
        <v>129.19999999999999</v>
      </c>
    </row>
    <row r="7" spans="1:16" x14ac:dyDescent="0.25">
      <c r="A7">
        <v>6</v>
      </c>
      <c r="B7" t="s">
        <v>23</v>
      </c>
      <c r="C7" s="19">
        <v>50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>
        <f t="shared" si="0"/>
        <v>50</v>
      </c>
    </row>
    <row r="8" spans="1:16" x14ac:dyDescent="0.25">
      <c r="A8">
        <v>7</v>
      </c>
      <c r="B8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 t="shared" si="0"/>
        <v>0</v>
      </c>
    </row>
    <row r="9" spans="1:16" x14ac:dyDescent="0.25">
      <c r="A9">
        <v>12</v>
      </c>
      <c r="B9" t="s">
        <v>23</v>
      </c>
      <c r="C9" s="19">
        <v>30</v>
      </c>
      <c r="D9" s="19">
        <v>28</v>
      </c>
      <c r="E9" s="19">
        <v>19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 t="shared" si="0"/>
        <v>77</v>
      </c>
    </row>
    <row r="10" spans="1:16" x14ac:dyDescent="0.25">
      <c r="A10">
        <v>14</v>
      </c>
      <c r="B10" t="s">
        <v>24</v>
      </c>
      <c r="C10" s="19">
        <v>20</v>
      </c>
      <c r="D10" s="19">
        <v>11.4</v>
      </c>
      <c r="E10" s="19">
        <v>22</v>
      </c>
      <c r="F10" s="19">
        <v>14.2</v>
      </c>
      <c r="G10" s="19">
        <v>9.6</v>
      </c>
      <c r="H10" s="19">
        <v>10.5</v>
      </c>
      <c r="I10" s="19">
        <v>12.9</v>
      </c>
      <c r="J10" s="19"/>
      <c r="K10" s="19"/>
      <c r="L10" s="19"/>
      <c r="M10" s="19"/>
      <c r="N10" s="19"/>
      <c r="O10" s="19"/>
      <c r="P10" s="20">
        <f t="shared" si="0"/>
        <v>100.6</v>
      </c>
    </row>
    <row r="11" spans="1:16" x14ac:dyDescent="0.25">
      <c r="A11">
        <v>15</v>
      </c>
      <c r="B11" t="s">
        <v>23</v>
      </c>
      <c r="C11" s="19">
        <v>5</v>
      </c>
      <c r="D11" s="19">
        <v>35</v>
      </c>
      <c r="E11" s="19">
        <v>35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f t="shared" si="0"/>
        <v>75</v>
      </c>
    </row>
    <row r="12" spans="1:16" x14ac:dyDescent="0.25">
      <c r="A12" t="s">
        <v>85</v>
      </c>
      <c r="B12" t="s">
        <v>23</v>
      </c>
      <c r="C12" s="19">
        <v>12.7</v>
      </c>
      <c r="D12" s="19">
        <v>20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 t="shared" si="0"/>
        <v>32.700000000000003</v>
      </c>
    </row>
    <row r="13" spans="1:16" x14ac:dyDescent="0.25">
      <c r="A13">
        <v>17</v>
      </c>
      <c r="B13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>
        <f t="shared" si="0"/>
        <v>0</v>
      </c>
    </row>
    <row r="14" spans="1:16" x14ac:dyDescent="0.25">
      <c r="A14">
        <v>19</v>
      </c>
      <c r="B14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 t="shared" si="0"/>
        <v>0</v>
      </c>
    </row>
    <row r="15" spans="1:16" x14ac:dyDescent="0.25">
      <c r="A15">
        <v>20</v>
      </c>
      <c r="B15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 t="shared" si="0"/>
        <v>0</v>
      </c>
    </row>
    <row r="16" spans="1:16" x14ac:dyDescent="0.25">
      <c r="A16">
        <v>25</v>
      </c>
      <c r="B16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 t="shared" si="0"/>
        <v>0</v>
      </c>
    </row>
    <row r="17" spans="1:16" x14ac:dyDescent="0.25">
      <c r="A17">
        <v>26</v>
      </c>
      <c r="B17" t="s">
        <v>23</v>
      </c>
      <c r="C17" s="19">
        <v>7.5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f t="shared" si="0"/>
        <v>7.5</v>
      </c>
    </row>
    <row r="18" spans="1:16" x14ac:dyDescent="0.25">
      <c r="A18">
        <v>27</v>
      </c>
      <c r="B18" t="s">
        <v>24</v>
      </c>
      <c r="C18" s="19">
        <v>9</v>
      </c>
      <c r="D18" s="19">
        <v>10</v>
      </c>
      <c r="E18" s="19">
        <v>11</v>
      </c>
      <c r="F18" s="19">
        <v>9.5</v>
      </c>
      <c r="G18" s="19">
        <v>10</v>
      </c>
      <c r="H18" s="19">
        <v>10</v>
      </c>
      <c r="I18" s="19">
        <v>8.5</v>
      </c>
      <c r="J18" s="19"/>
      <c r="K18" s="19"/>
      <c r="L18" s="19"/>
      <c r="M18" s="19"/>
      <c r="N18" s="19"/>
      <c r="O18" s="19"/>
      <c r="P18" s="20">
        <f t="shared" si="0"/>
        <v>68</v>
      </c>
    </row>
    <row r="19" spans="1:16" x14ac:dyDescent="0.25">
      <c r="A19">
        <v>28</v>
      </c>
      <c r="B19" t="s">
        <v>24</v>
      </c>
      <c r="C19" s="19">
        <v>16.3</v>
      </c>
      <c r="D19" s="19">
        <v>11.5</v>
      </c>
      <c r="E19" s="19">
        <v>11.5</v>
      </c>
      <c r="F19" s="19">
        <v>16</v>
      </c>
      <c r="G19" s="19">
        <v>21</v>
      </c>
      <c r="H19" s="19">
        <v>23.8</v>
      </c>
      <c r="I19" s="19"/>
      <c r="J19" s="19"/>
      <c r="K19" s="19"/>
      <c r="L19" s="19"/>
      <c r="M19" s="19"/>
      <c r="N19" s="19"/>
      <c r="O19" s="19"/>
      <c r="P19" s="20">
        <f t="shared" si="0"/>
        <v>100.1</v>
      </c>
    </row>
    <row r="20" spans="1:16" x14ac:dyDescent="0.25">
      <c r="A20">
        <v>29</v>
      </c>
      <c r="B20" t="s">
        <v>23</v>
      </c>
      <c r="C20" s="19">
        <v>24</v>
      </c>
      <c r="D20" s="19">
        <v>22</v>
      </c>
      <c r="E20" s="19">
        <v>23.6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f t="shared" si="0"/>
        <v>69.599999999999994</v>
      </c>
    </row>
    <row r="21" spans="1:16" x14ac:dyDescent="0.25">
      <c r="A21">
        <v>30</v>
      </c>
      <c r="B21" t="s">
        <v>23</v>
      </c>
      <c r="C21" s="19">
        <v>23</v>
      </c>
      <c r="D21" s="19">
        <v>16.5</v>
      </c>
      <c r="E21" s="19">
        <v>18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 t="shared" si="0"/>
        <v>57.5</v>
      </c>
    </row>
    <row r="22" spans="1:16" x14ac:dyDescent="0.25">
      <c r="A22">
        <v>31</v>
      </c>
      <c r="B22" t="s">
        <v>23</v>
      </c>
      <c r="C22" s="19">
        <v>14</v>
      </c>
      <c r="D22" s="19">
        <v>28</v>
      </c>
      <c r="E22" s="19">
        <v>19</v>
      </c>
      <c r="F22" s="19">
        <v>15</v>
      </c>
      <c r="G22" s="19"/>
      <c r="H22" s="19"/>
      <c r="I22" s="19"/>
      <c r="J22" s="19"/>
      <c r="K22" s="19"/>
      <c r="L22" s="19"/>
      <c r="M22" s="19"/>
      <c r="N22" s="19"/>
      <c r="O22" s="19"/>
      <c r="P22" s="20">
        <f t="shared" si="0"/>
        <v>76</v>
      </c>
    </row>
    <row r="23" spans="1:16" x14ac:dyDescent="0.25">
      <c r="A23">
        <v>32</v>
      </c>
      <c r="B23" t="s">
        <v>23</v>
      </c>
      <c r="C23" s="19">
        <v>22</v>
      </c>
      <c r="D23" s="19">
        <v>22</v>
      </c>
      <c r="E23" s="19">
        <v>34</v>
      </c>
      <c r="F23" s="19">
        <v>18</v>
      </c>
      <c r="G23" s="19"/>
      <c r="H23" s="19"/>
      <c r="I23" s="19"/>
      <c r="J23" s="19"/>
      <c r="K23" s="19"/>
      <c r="L23" s="19"/>
      <c r="M23" s="19"/>
      <c r="N23" s="19"/>
      <c r="O23" s="19"/>
      <c r="P23" s="20">
        <f>SUM(C23:O23)</f>
        <v>96</v>
      </c>
    </row>
    <row r="25" spans="1:16" x14ac:dyDescent="0.25">
      <c r="J25" t="s">
        <v>87</v>
      </c>
      <c r="P25">
        <f>P10+P18+P19+H14+SUM(P30:P32)</f>
        <v>268.7</v>
      </c>
    </row>
    <row r="26" spans="1:16" x14ac:dyDescent="0.25">
      <c r="J26" t="s">
        <v>88</v>
      </c>
      <c r="P26">
        <f>SUM(P5:P23)-P25+SUM(P34:P37)</f>
        <v>749.7</v>
      </c>
    </row>
    <row r="29" spans="1:16" x14ac:dyDescent="0.25">
      <c r="A29" t="s">
        <v>86</v>
      </c>
    </row>
    <row r="30" spans="1:16" x14ac:dyDescent="0.25">
      <c r="A30" t="s">
        <v>89</v>
      </c>
      <c r="B30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>
        <f t="shared" ref="P30:P37" si="1">SUM(C30:O30)</f>
        <v>0</v>
      </c>
    </row>
    <row r="31" spans="1:16" x14ac:dyDescent="0.25">
      <c r="A31" t="s">
        <v>90</v>
      </c>
      <c r="B31" t="s"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>
        <f t="shared" si="1"/>
        <v>0</v>
      </c>
    </row>
    <row r="32" spans="1:16" x14ac:dyDescent="0.25">
      <c r="A32" t="s">
        <v>95</v>
      </c>
      <c r="B32" t="s">
        <v>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>
        <f t="shared" si="1"/>
        <v>0</v>
      </c>
    </row>
    <row r="33" spans="1:16" x14ac:dyDescent="0.25">
      <c r="A33">
        <v>7</v>
      </c>
      <c r="B33" t="s">
        <v>23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>
        <f t="shared" si="1"/>
        <v>0</v>
      </c>
    </row>
    <row r="34" spans="1:16" x14ac:dyDescent="0.25">
      <c r="A34" t="s">
        <v>91</v>
      </c>
      <c r="B34" t="s">
        <v>23</v>
      </c>
      <c r="C34" s="19">
        <v>12.2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>
        <f t="shared" si="1"/>
        <v>12.2</v>
      </c>
    </row>
    <row r="35" spans="1:16" x14ac:dyDescent="0.25">
      <c r="A35" t="s">
        <v>92</v>
      </c>
      <c r="B35" t="s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>
        <f t="shared" si="1"/>
        <v>0</v>
      </c>
    </row>
    <row r="36" spans="1:16" x14ac:dyDescent="0.25">
      <c r="A36" t="s">
        <v>93</v>
      </c>
      <c r="B36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>
        <f t="shared" si="1"/>
        <v>0</v>
      </c>
    </row>
    <row r="37" spans="1:16" x14ac:dyDescent="0.25">
      <c r="A37" t="s">
        <v>94</v>
      </c>
      <c r="B37" t="s">
        <v>23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>
        <f t="shared" si="1"/>
        <v>0</v>
      </c>
    </row>
  </sheetData>
  <mergeCells count="1">
    <mergeCell ref="C3:O3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73E91-779A-414E-95D5-35935D30CECB}">
  <dimension ref="A1:P37"/>
  <sheetViews>
    <sheetView topLeftCell="A19" workbookViewId="0">
      <selection activeCell="P5" sqref="P5:P23"/>
    </sheetView>
  </sheetViews>
  <sheetFormatPr defaultRowHeight="15.75" x14ac:dyDescent="0.25"/>
  <sheetData>
    <row r="1" spans="1:16" x14ac:dyDescent="0.25">
      <c r="A1" t="s">
        <v>79</v>
      </c>
    </row>
    <row r="3" spans="1:16" x14ac:dyDescent="0.25">
      <c r="A3" t="s">
        <v>80</v>
      </c>
      <c r="C3" s="31" t="s">
        <v>98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t="s">
        <v>81</v>
      </c>
    </row>
    <row r="4" spans="1:16" x14ac:dyDescent="0.25">
      <c r="A4" t="s">
        <v>82</v>
      </c>
      <c r="B4" t="s">
        <v>83</v>
      </c>
      <c r="C4" s="17" t="s">
        <v>84</v>
      </c>
      <c r="D4" s="17" t="s">
        <v>84</v>
      </c>
      <c r="E4" s="17" t="s">
        <v>84</v>
      </c>
      <c r="F4" s="17" t="s">
        <v>84</v>
      </c>
      <c r="G4" s="17" t="s">
        <v>84</v>
      </c>
      <c r="H4" s="17" t="s">
        <v>84</v>
      </c>
      <c r="I4" s="17" t="s">
        <v>84</v>
      </c>
      <c r="J4" s="17" t="s">
        <v>84</v>
      </c>
      <c r="K4" s="17" t="s">
        <v>84</v>
      </c>
      <c r="L4" s="17" t="s">
        <v>84</v>
      </c>
      <c r="M4" s="17" t="s">
        <v>84</v>
      </c>
      <c r="N4" s="17" t="s">
        <v>84</v>
      </c>
      <c r="O4" s="17" t="s">
        <v>84</v>
      </c>
      <c r="P4" t="s">
        <v>84</v>
      </c>
    </row>
    <row r="5" spans="1:16" x14ac:dyDescent="0.25">
      <c r="A5">
        <v>1</v>
      </c>
      <c r="B5" t="s">
        <v>23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>
        <f t="shared" ref="P5:P22" si="0">SUM(C5:O5)</f>
        <v>0</v>
      </c>
    </row>
    <row r="6" spans="1:16" x14ac:dyDescent="0.25">
      <c r="A6">
        <v>5</v>
      </c>
      <c r="B6" t="s">
        <v>23</v>
      </c>
      <c r="C6" s="19">
        <v>20</v>
      </c>
      <c r="D6" s="19">
        <v>20</v>
      </c>
      <c r="E6" s="19">
        <v>24.5</v>
      </c>
      <c r="F6" s="19">
        <v>25</v>
      </c>
      <c r="G6" s="19">
        <v>21</v>
      </c>
      <c r="H6" s="19"/>
      <c r="I6" s="19"/>
      <c r="J6" s="19"/>
      <c r="K6" s="19"/>
      <c r="L6" s="19"/>
      <c r="M6" s="19"/>
      <c r="N6" s="19"/>
      <c r="O6" s="19"/>
      <c r="P6" s="20">
        <f t="shared" si="0"/>
        <v>110.5</v>
      </c>
    </row>
    <row r="7" spans="1:16" x14ac:dyDescent="0.25">
      <c r="A7">
        <v>6</v>
      </c>
      <c r="B7" t="s">
        <v>23</v>
      </c>
      <c r="C7" s="19">
        <v>38.5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>
        <f t="shared" si="0"/>
        <v>38.5</v>
      </c>
    </row>
    <row r="8" spans="1:16" x14ac:dyDescent="0.25">
      <c r="A8">
        <v>7</v>
      </c>
      <c r="B8" t="s">
        <v>23</v>
      </c>
      <c r="C8" s="19">
        <v>37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 t="shared" si="0"/>
        <v>37</v>
      </c>
    </row>
    <row r="9" spans="1:16" x14ac:dyDescent="0.25">
      <c r="A9">
        <v>12</v>
      </c>
      <c r="B9" t="s">
        <v>23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 t="shared" si="0"/>
        <v>0</v>
      </c>
    </row>
    <row r="10" spans="1:16" x14ac:dyDescent="0.25">
      <c r="A10">
        <v>14</v>
      </c>
      <c r="B10" t="s">
        <v>24</v>
      </c>
      <c r="C10" s="19">
        <v>10.7</v>
      </c>
      <c r="D10" s="19">
        <v>11.7</v>
      </c>
      <c r="E10" s="19">
        <v>10</v>
      </c>
      <c r="F10" s="19">
        <v>14</v>
      </c>
      <c r="G10" s="19">
        <v>8.9</v>
      </c>
      <c r="H10" s="19">
        <v>12</v>
      </c>
      <c r="I10" s="19">
        <v>14</v>
      </c>
      <c r="J10" s="19"/>
      <c r="K10" s="19"/>
      <c r="L10" s="19"/>
      <c r="M10" s="19"/>
      <c r="N10" s="19"/>
      <c r="O10" s="19"/>
      <c r="P10" s="20">
        <f t="shared" si="0"/>
        <v>81.3</v>
      </c>
    </row>
    <row r="11" spans="1:16" x14ac:dyDescent="0.25">
      <c r="A11">
        <v>15</v>
      </c>
      <c r="B11" t="s">
        <v>23</v>
      </c>
      <c r="C11" s="19">
        <v>26.5</v>
      </c>
      <c r="D11" s="19">
        <v>25.1</v>
      </c>
      <c r="E11" s="19">
        <v>17.5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f t="shared" si="0"/>
        <v>69.099999999999994</v>
      </c>
    </row>
    <row r="12" spans="1:16" x14ac:dyDescent="0.25">
      <c r="A12" t="s">
        <v>85</v>
      </c>
      <c r="B12" t="s">
        <v>23</v>
      </c>
      <c r="C12" s="19">
        <v>20.6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 t="shared" si="0"/>
        <v>20.6</v>
      </c>
    </row>
    <row r="13" spans="1:16" x14ac:dyDescent="0.25">
      <c r="A13">
        <v>17</v>
      </c>
      <c r="B13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>
        <f t="shared" si="0"/>
        <v>0</v>
      </c>
    </row>
    <row r="14" spans="1:16" x14ac:dyDescent="0.25">
      <c r="A14">
        <v>19</v>
      </c>
      <c r="B14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 t="shared" si="0"/>
        <v>0</v>
      </c>
    </row>
    <row r="15" spans="1:16" x14ac:dyDescent="0.25">
      <c r="A15">
        <v>20</v>
      </c>
      <c r="B15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 t="shared" si="0"/>
        <v>0</v>
      </c>
    </row>
    <row r="16" spans="1:16" x14ac:dyDescent="0.25">
      <c r="A16">
        <v>25</v>
      </c>
      <c r="B16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 t="shared" si="0"/>
        <v>0</v>
      </c>
    </row>
    <row r="17" spans="1:16" x14ac:dyDescent="0.25">
      <c r="A17">
        <v>26</v>
      </c>
      <c r="B17" t="s">
        <v>23</v>
      </c>
      <c r="C17" s="19">
        <v>7.2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f t="shared" si="0"/>
        <v>7.2</v>
      </c>
    </row>
    <row r="18" spans="1:16" x14ac:dyDescent="0.25">
      <c r="A18">
        <v>27</v>
      </c>
      <c r="B18" t="s">
        <v>24</v>
      </c>
      <c r="C18" s="19">
        <v>9.6</v>
      </c>
      <c r="D18" s="19">
        <v>9</v>
      </c>
      <c r="E18" s="19">
        <v>10</v>
      </c>
      <c r="F18" s="19">
        <v>11.5</v>
      </c>
      <c r="G18" s="19">
        <v>10</v>
      </c>
      <c r="H18" s="19">
        <v>13.5</v>
      </c>
      <c r="I18" s="19"/>
      <c r="J18" s="19"/>
      <c r="K18" s="19"/>
      <c r="L18" s="19"/>
      <c r="M18" s="19"/>
      <c r="N18" s="19"/>
      <c r="O18" s="19"/>
      <c r="P18" s="20">
        <f t="shared" si="0"/>
        <v>63.6</v>
      </c>
    </row>
    <row r="19" spans="1:16" x14ac:dyDescent="0.25">
      <c r="A19">
        <v>28</v>
      </c>
      <c r="B19" t="s">
        <v>24</v>
      </c>
      <c r="C19" s="19">
        <v>20.7</v>
      </c>
      <c r="D19" s="19">
        <v>11.4</v>
      </c>
      <c r="E19" s="19">
        <v>13</v>
      </c>
      <c r="F19" s="19">
        <v>8</v>
      </c>
      <c r="G19" s="19">
        <v>16.3</v>
      </c>
      <c r="H19" s="19">
        <v>19.100000000000001</v>
      </c>
      <c r="I19" s="19">
        <v>20</v>
      </c>
      <c r="J19" s="19">
        <v>23.4</v>
      </c>
      <c r="K19" s="19"/>
      <c r="L19" s="19"/>
      <c r="M19" s="19"/>
      <c r="N19" s="19"/>
      <c r="O19" s="19"/>
      <c r="P19" s="20">
        <f t="shared" si="0"/>
        <v>131.9</v>
      </c>
    </row>
    <row r="20" spans="1:16" x14ac:dyDescent="0.25">
      <c r="A20">
        <v>29</v>
      </c>
      <c r="B20" t="s">
        <v>23</v>
      </c>
      <c r="C20" s="19">
        <v>18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f t="shared" si="0"/>
        <v>18</v>
      </c>
    </row>
    <row r="21" spans="1:16" x14ac:dyDescent="0.25">
      <c r="A21">
        <v>30</v>
      </c>
      <c r="B21" t="s">
        <v>23</v>
      </c>
      <c r="C21" s="19">
        <v>17</v>
      </c>
      <c r="D21" s="19">
        <v>19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 t="shared" si="0"/>
        <v>36</v>
      </c>
    </row>
    <row r="22" spans="1:16" x14ac:dyDescent="0.25">
      <c r="A22">
        <v>31</v>
      </c>
      <c r="B22" t="s">
        <v>23</v>
      </c>
      <c r="C22" s="19">
        <v>31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>
        <f t="shared" si="0"/>
        <v>31</v>
      </c>
    </row>
    <row r="23" spans="1:16" x14ac:dyDescent="0.25">
      <c r="A23">
        <v>32</v>
      </c>
      <c r="B23" t="s">
        <v>23</v>
      </c>
      <c r="C23" s="19">
        <v>36</v>
      </c>
      <c r="D23" s="19">
        <v>25</v>
      </c>
      <c r="E23" s="19">
        <v>33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>
        <f>SUM(C23:O23)</f>
        <v>94</v>
      </c>
    </row>
    <row r="25" spans="1:16" x14ac:dyDescent="0.25">
      <c r="J25" t="s">
        <v>87</v>
      </c>
      <c r="P25">
        <f>P10+P18+P19+SUM(P30:P32)</f>
        <v>276.8</v>
      </c>
    </row>
    <row r="26" spans="1:16" x14ac:dyDescent="0.25">
      <c r="J26" t="s">
        <v>88</v>
      </c>
      <c r="P26">
        <f>SUM(P5:P23)-P25+SUM(P33:P37)</f>
        <v>509.90000000000003</v>
      </c>
    </row>
    <row r="29" spans="1:16" x14ac:dyDescent="0.25">
      <c r="A29" t="s">
        <v>86</v>
      </c>
    </row>
    <row r="30" spans="1:16" x14ac:dyDescent="0.25">
      <c r="A30" t="s">
        <v>89</v>
      </c>
      <c r="B30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>
        <f t="shared" ref="P30:P37" si="1">SUM(C30:O30)</f>
        <v>0</v>
      </c>
    </row>
    <row r="31" spans="1:16" x14ac:dyDescent="0.25">
      <c r="A31" t="s">
        <v>90</v>
      </c>
      <c r="B31" t="s"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>
        <f t="shared" si="1"/>
        <v>0</v>
      </c>
    </row>
    <row r="32" spans="1:16" x14ac:dyDescent="0.25">
      <c r="A32" t="s">
        <v>95</v>
      </c>
      <c r="B32" t="s">
        <v>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>
        <f t="shared" si="1"/>
        <v>0</v>
      </c>
    </row>
    <row r="33" spans="1:16" x14ac:dyDescent="0.25">
      <c r="A33">
        <v>7</v>
      </c>
      <c r="B33" t="s">
        <v>23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>
        <f t="shared" si="1"/>
        <v>0</v>
      </c>
    </row>
    <row r="34" spans="1:16" x14ac:dyDescent="0.25">
      <c r="A34" t="s">
        <v>91</v>
      </c>
      <c r="B34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>
        <f t="shared" si="1"/>
        <v>0</v>
      </c>
    </row>
    <row r="35" spans="1:16" x14ac:dyDescent="0.25">
      <c r="A35" t="s">
        <v>92</v>
      </c>
      <c r="B35" t="s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>
        <f t="shared" si="1"/>
        <v>0</v>
      </c>
    </row>
    <row r="36" spans="1:16" x14ac:dyDescent="0.25">
      <c r="A36" t="s">
        <v>93</v>
      </c>
      <c r="B36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>
        <f t="shared" si="1"/>
        <v>0</v>
      </c>
    </row>
    <row r="37" spans="1:16" x14ac:dyDescent="0.25">
      <c r="A37" t="s">
        <v>94</v>
      </c>
      <c r="B37" t="s">
        <v>23</v>
      </c>
      <c r="C37" s="19">
        <v>48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>
        <f t="shared" si="1"/>
        <v>48</v>
      </c>
    </row>
  </sheetData>
  <mergeCells count="1">
    <mergeCell ref="C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CD19-B0F6-485E-BF0C-30D73AD37376}">
  <dimension ref="A1:P38"/>
  <sheetViews>
    <sheetView topLeftCell="A20" workbookViewId="0">
      <selection activeCell="C38" sqref="C38:O38"/>
    </sheetView>
  </sheetViews>
  <sheetFormatPr defaultRowHeight="15.75" x14ac:dyDescent="0.25"/>
  <sheetData>
    <row r="1" spans="1:16" x14ac:dyDescent="0.25">
      <c r="A1" t="s">
        <v>79</v>
      </c>
    </row>
    <row r="3" spans="1:16" x14ac:dyDescent="0.25">
      <c r="A3" t="s">
        <v>80</v>
      </c>
      <c r="C3" s="30" t="s">
        <v>97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t="s">
        <v>81</v>
      </c>
    </row>
    <row r="4" spans="1:16" x14ac:dyDescent="0.25">
      <c r="A4" t="s">
        <v>82</v>
      </c>
      <c r="B4" t="s">
        <v>83</v>
      </c>
      <c r="C4" s="18" t="s">
        <v>84</v>
      </c>
      <c r="D4" s="18" t="s">
        <v>84</v>
      </c>
      <c r="E4" s="18" t="s">
        <v>84</v>
      </c>
      <c r="F4" s="18" t="s">
        <v>84</v>
      </c>
      <c r="G4" s="18" t="s">
        <v>84</v>
      </c>
      <c r="H4" s="18" t="s">
        <v>84</v>
      </c>
      <c r="I4" s="18" t="s">
        <v>84</v>
      </c>
      <c r="J4" s="18" t="s">
        <v>84</v>
      </c>
      <c r="K4" s="18" t="s">
        <v>84</v>
      </c>
      <c r="L4" s="18" t="s">
        <v>84</v>
      </c>
      <c r="M4" s="18" t="s">
        <v>84</v>
      </c>
      <c r="N4" s="18" t="s">
        <v>84</v>
      </c>
      <c r="O4" s="18" t="s">
        <v>84</v>
      </c>
      <c r="P4" t="s">
        <v>84</v>
      </c>
    </row>
    <row r="5" spans="1:16" x14ac:dyDescent="0.25">
      <c r="A5">
        <v>1</v>
      </c>
      <c r="B5" t="s">
        <v>23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>
        <f t="shared" ref="P5:P22" si="0">SUM(C5:O5)</f>
        <v>0</v>
      </c>
    </row>
    <row r="6" spans="1:16" x14ac:dyDescent="0.25">
      <c r="A6">
        <v>5</v>
      </c>
      <c r="B6" t="s">
        <v>23</v>
      </c>
      <c r="C6" s="19">
        <v>26</v>
      </c>
      <c r="D6" s="19">
        <v>16</v>
      </c>
      <c r="E6" s="19">
        <v>10</v>
      </c>
      <c r="F6" s="19">
        <v>18</v>
      </c>
      <c r="G6" s="19">
        <v>34</v>
      </c>
      <c r="H6" s="19"/>
      <c r="I6" s="19"/>
      <c r="J6" s="19"/>
      <c r="K6" s="19"/>
      <c r="L6" s="19"/>
      <c r="M6" s="19"/>
      <c r="N6" s="19"/>
      <c r="O6" s="19"/>
      <c r="P6" s="20">
        <f t="shared" si="0"/>
        <v>104</v>
      </c>
    </row>
    <row r="7" spans="1:16" x14ac:dyDescent="0.25">
      <c r="A7">
        <v>6</v>
      </c>
      <c r="B7" t="s">
        <v>23</v>
      </c>
      <c r="C7" s="19">
        <v>32</v>
      </c>
      <c r="D7" s="19">
        <v>32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>
        <f t="shared" si="0"/>
        <v>64</v>
      </c>
    </row>
    <row r="8" spans="1:16" x14ac:dyDescent="0.25">
      <c r="A8">
        <v>7</v>
      </c>
      <c r="B8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 t="shared" si="0"/>
        <v>0</v>
      </c>
    </row>
    <row r="9" spans="1:16" x14ac:dyDescent="0.25">
      <c r="A9">
        <v>12</v>
      </c>
      <c r="B9" t="s">
        <v>23</v>
      </c>
      <c r="C9" s="19">
        <v>35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 t="shared" si="0"/>
        <v>35</v>
      </c>
    </row>
    <row r="10" spans="1:16" x14ac:dyDescent="0.25">
      <c r="A10">
        <v>14</v>
      </c>
      <c r="B10" t="s">
        <v>24</v>
      </c>
      <c r="C10" s="19">
        <v>12.2</v>
      </c>
      <c r="D10" s="19">
        <v>11</v>
      </c>
      <c r="E10" s="19">
        <v>17</v>
      </c>
      <c r="F10" s="19">
        <v>16.5</v>
      </c>
      <c r="G10" s="19">
        <v>10.1</v>
      </c>
      <c r="H10" s="19">
        <v>21.5</v>
      </c>
      <c r="I10" s="19"/>
      <c r="J10" s="19"/>
      <c r="K10" s="19"/>
      <c r="L10" s="19"/>
      <c r="M10" s="19"/>
      <c r="N10" s="19"/>
      <c r="O10" s="19"/>
      <c r="P10" s="20">
        <f t="shared" si="0"/>
        <v>88.3</v>
      </c>
    </row>
    <row r="11" spans="1:16" x14ac:dyDescent="0.25">
      <c r="A11">
        <v>15</v>
      </c>
      <c r="B11" t="s">
        <v>23</v>
      </c>
      <c r="C11" s="19">
        <v>13.5</v>
      </c>
      <c r="D11" s="19">
        <v>29</v>
      </c>
      <c r="E11" s="19">
        <v>15</v>
      </c>
      <c r="F11" s="19">
        <v>6</v>
      </c>
      <c r="G11" s="19"/>
      <c r="H11" s="19"/>
      <c r="I11" s="19"/>
      <c r="J11" s="19"/>
      <c r="K11" s="19"/>
      <c r="L11" s="19"/>
      <c r="M11" s="19"/>
      <c r="N11" s="19"/>
      <c r="O11" s="19"/>
      <c r="P11" s="20">
        <f t="shared" si="0"/>
        <v>63.5</v>
      </c>
    </row>
    <row r="12" spans="1:16" x14ac:dyDescent="0.25">
      <c r="A12" t="s">
        <v>85</v>
      </c>
      <c r="B12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 t="shared" si="0"/>
        <v>0</v>
      </c>
    </row>
    <row r="13" spans="1:16" x14ac:dyDescent="0.25">
      <c r="A13">
        <v>17</v>
      </c>
      <c r="B13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>
        <f t="shared" si="0"/>
        <v>0</v>
      </c>
    </row>
    <row r="14" spans="1:16" x14ac:dyDescent="0.25">
      <c r="A14">
        <v>19</v>
      </c>
      <c r="B14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 t="shared" si="0"/>
        <v>0</v>
      </c>
    </row>
    <row r="15" spans="1:16" x14ac:dyDescent="0.25">
      <c r="A15">
        <v>20</v>
      </c>
      <c r="B15" t="s">
        <v>23</v>
      </c>
      <c r="C15" s="19">
        <v>10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 t="shared" si="0"/>
        <v>10</v>
      </c>
    </row>
    <row r="16" spans="1:16" x14ac:dyDescent="0.25">
      <c r="A16">
        <v>25</v>
      </c>
      <c r="B16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 t="shared" si="0"/>
        <v>0</v>
      </c>
    </row>
    <row r="17" spans="1:16" x14ac:dyDescent="0.25">
      <c r="A17">
        <v>26</v>
      </c>
      <c r="B17" t="s">
        <v>23</v>
      </c>
      <c r="C17" s="19">
        <v>9.5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f t="shared" si="0"/>
        <v>9.5</v>
      </c>
    </row>
    <row r="18" spans="1:16" x14ac:dyDescent="0.25">
      <c r="A18">
        <v>27</v>
      </c>
      <c r="B18" t="s">
        <v>24</v>
      </c>
      <c r="C18" s="19">
        <v>10</v>
      </c>
      <c r="D18" s="19">
        <v>9</v>
      </c>
      <c r="E18" s="19">
        <v>7.5</v>
      </c>
      <c r="F18" s="19">
        <v>18</v>
      </c>
      <c r="G18" s="19">
        <v>8</v>
      </c>
      <c r="H18" s="19">
        <v>9.5</v>
      </c>
      <c r="I18" s="19">
        <v>13</v>
      </c>
      <c r="J18" s="19">
        <v>13</v>
      </c>
      <c r="K18" s="19">
        <v>13.5</v>
      </c>
      <c r="L18" s="19"/>
      <c r="M18" s="19"/>
      <c r="N18" s="19"/>
      <c r="O18" s="19"/>
      <c r="P18" s="20">
        <f t="shared" si="0"/>
        <v>101.5</v>
      </c>
    </row>
    <row r="19" spans="1:16" x14ac:dyDescent="0.25">
      <c r="A19">
        <v>28</v>
      </c>
      <c r="B19" t="s">
        <v>24</v>
      </c>
      <c r="C19" s="19">
        <v>17</v>
      </c>
      <c r="D19" s="19">
        <v>7</v>
      </c>
      <c r="E19" s="19">
        <v>15</v>
      </c>
      <c r="F19" s="19">
        <v>16</v>
      </c>
      <c r="G19" s="19"/>
      <c r="H19" s="19"/>
      <c r="I19" s="19"/>
      <c r="J19" s="19"/>
      <c r="K19" s="19"/>
      <c r="L19" s="19"/>
      <c r="M19" s="19"/>
      <c r="N19" s="19"/>
      <c r="O19" s="19"/>
      <c r="P19" s="20">
        <f t="shared" si="0"/>
        <v>55</v>
      </c>
    </row>
    <row r="20" spans="1:16" x14ac:dyDescent="0.25">
      <c r="A20">
        <v>29</v>
      </c>
      <c r="B20" t="s">
        <v>23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f t="shared" si="0"/>
        <v>0</v>
      </c>
    </row>
    <row r="21" spans="1:16" x14ac:dyDescent="0.25">
      <c r="A21">
        <v>30</v>
      </c>
      <c r="B21" t="s">
        <v>23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 t="shared" si="0"/>
        <v>0</v>
      </c>
    </row>
    <row r="22" spans="1:16" x14ac:dyDescent="0.25">
      <c r="A22">
        <v>31</v>
      </c>
      <c r="B22" t="s">
        <v>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>
        <f t="shared" si="0"/>
        <v>0</v>
      </c>
    </row>
    <row r="23" spans="1:16" x14ac:dyDescent="0.25">
      <c r="A23">
        <v>32</v>
      </c>
      <c r="B23" t="s">
        <v>23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>
        <f>SUM(C23:O23)</f>
        <v>0</v>
      </c>
    </row>
    <row r="24" spans="1:16" x14ac:dyDescent="0.25">
      <c r="P24" s="20"/>
    </row>
    <row r="25" spans="1:16" x14ac:dyDescent="0.25">
      <c r="J25" t="s">
        <v>87</v>
      </c>
      <c r="P25" s="20">
        <f>P10+P18+P19+H14+SUM(P30:P32)</f>
        <v>244.8</v>
      </c>
    </row>
    <row r="26" spans="1:16" x14ac:dyDescent="0.25">
      <c r="J26" t="s">
        <v>88</v>
      </c>
      <c r="P26" s="20">
        <f>SUM(P5:P23)-P25+SUM(P34:P38)</f>
        <v>372.9</v>
      </c>
    </row>
    <row r="27" spans="1:16" x14ac:dyDescent="0.25">
      <c r="P27" s="20"/>
    </row>
    <row r="28" spans="1:16" x14ac:dyDescent="0.25">
      <c r="P28" s="20"/>
    </row>
    <row r="29" spans="1:16" x14ac:dyDescent="0.25">
      <c r="A29" t="s">
        <v>86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>
        <f t="shared" ref="P29:P38" si="1">SUM(C29:O29)</f>
        <v>0</v>
      </c>
    </row>
    <row r="30" spans="1:16" x14ac:dyDescent="0.25">
      <c r="A30" t="s">
        <v>89</v>
      </c>
      <c r="B30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f t="shared" si="1"/>
        <v>0</v>
      </c>
    </row>
    <row r="31" spans="1:16" x14ac:dyDescent="0.25">
      <c r="A31" t="s">
        <v>90</v>
      </c>
      <c r="B31" t="s"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f t="shared" si="1"/>
        <v>0</v>
      </c>
    </row>
    <row r="32" spans="1:16" x14ac:dyDescent="0.25">
      <c r="A32" t="s">
        <v>95</v>
      </c>
      <c r="B32" t="s">
        <v>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>
        <f t="shared" si="1"/>
        <v>0</v>
      </c>
    </row>
    <row r="33" spans="1:16" x14ac:dyDescent="0.25">
      <c r="A33">
        <v>7</v>
      </c>
      <c r="B33" t="s">
        <v>23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f t="shared" si="1"/>
        <v>0</v>
      </c>
    </row>
    <row r="34" spans="1:16" x14ac:dyDescent="0.25">
      <c r="A34" t="s">
        <v>91</v>
      </c>
      <c r="B34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f t="shared" si="1"/>
        <v>0</v>
      </c>
    </row>
    <row r="35" spans="1:16" x14ac:dyDescent="0.25">
      <c r="A35" t="s">
        <v>92</v>
      </c>
      <c r="B35" t="s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>
        <f t="shared" si="1"/>
        <v>0</v>
      </c>
    </row>
    <row r="36" spans="1:16" x14ac:dyDescent="0.25">
      <c r="A36" t="s">
        <v>93</v>
      </c>
      <c r="B36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 t="shared" si="1"/>
        <v>0</v>
      </c>
    </row>
    <row r="37" spans="1:16" x14ac:dyDescent="0.25">
      <c r="A37" t="s">
        <v>94</v>
      </c>
      <c r="B37" t="s">
        <v>23</v>
      </c>
      <c r="C37" s="19">
        <v>24</v>
      </c>
      <c r="D37" s="19">
        <v>15</v>
      </c>
      <c r="E37" s="19">
        <v>22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f t="shared" si="1"/>
        <v>61</v>
      </c>
    </row>
    <row r="38" spans="1:16" x14ac:dyDescent="0.25">
      <c r="A38" t="s">
        <v>99</v>
      </c>
      <c r="B38" t="s">
        <v>23</v>
      </c>
      <c r="C38" s="19">
        <v>3.9</v>
      </c>
      <c r="D38" s="19">
        <v>22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>
        <f t="shared" si="1"/>
        <v>25.9</v>
      </c>
    </row>
  </sheetData>
  <mergeCells count="1">
    <mergeCell ref="C3:O3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FEBD-028A-4DAB-A7AE-A9B4275F863C}">
  <dimension ref="A1:P37"/>
  <sheetViews>
    <sheetView workbookViewId="0">
      <selection sqref="A1:XFD1048576"/>
    </sheetView>
  </sheetViews>
  <sheetFormatPr defaultRowHeight="15.75" x14ac:dyDescent="0.25"/>
  <sheetData>
    <row r="1" spans="1:16" x14ac:dyDescent="0.25">
      <c r="A1" t="s">
        <v>79</v>
      </c>
    </row>
    <row r="3" spans="1:16" x14ac:dyDescent="0.25">
      <c r="A3" t="s">
        <v>80</v>
      </c>
      <c r="C3" s="21">
        <v>43952</v>
      </c>
      <c r="P3" t="s">
        <v>81</v>
      </c>
    </row>
    <row r="4" spans="1:16" x14ac:dyDescent="0.25">
      <c r="A4" t="s">
        <v>82</v>
      </c>
      <c r="B4" t="s">
        <v>83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H4" t="s">
        <v>84</v>
      </c>
      <c r="I4" t="s">
        <v>84</v>
      </c>
      <c r="J4" t="s">
        <v>84</v>
      </c>
      <c r="K4" t="s">
        <v>84</v>
      </c>
      <c r="L4" t="s">
        <v>84</v>
      </c>
      <c r="M4" t="s">
        <v>84</v>
      </c>
      <c r="N4" t="s">
        <v>84</v>
      </c>
      <c r="O4" t="s">
        <v>84</v>
      </c>
      <c r="P4" t="s">
        <v>84</v>
      </c>
    </row>
    <row r="5" spans="1:16" x14ac:dyDescent="0.25">
      <c r="A5">
        <v>1</v>
      </c>
      <c r="B5" t="s">
        <v>23</v>
      </c>
      <c r="C5" s="19">
        <v>42</v>
      </c>
      <c r="D5" s="19">
        <v>43.5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>
        <f t="shared" ref="P5:P22" si="0">SUM(C5:O5)</f>
        <v>85.5</v>
      </c>
    </row>
    <row r="6" spans="1:16" x14ac:dyDescent="0.25">
      <c r="A6">
        <v>5</v>
      </c>
      <c r="B6" t="s">
        <v>23</v>
      </c>
      <c r="C6" s="19">
        <v>38</v>
      </c>
      <c r="D6" s="19">
        <v>18.2</v>
      </c>
      <c r="E6" s="19">
        <v>20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20">
        <f t="shared" si="0"/>
        <v>76.2</v>
      </c>
    </row>
    <row r="7" spans="1:16" x14ac:dyDescent="0.25">
      <c r="A7">
        <v>6</v>
      </c>
      <c r="B7" t="s">
        <v>23</v>
      </c>
      <c r="C7" s="19">
        <v>30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>
        <f t="shared" si="0"/>
        <v>30</v>
      </c>
    </row>
    <row r="8" spans="1:16" x14ac:dyDescent="0.25">
      <c r="A8">
        <v>7</v>
      </c>
      <c r="B8" t="s">
        <v>23</v>
      </c>
      <c r="C8" s="19">
        <v>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 t="shared" si="0"/>
        <v>9</v>
      </c>
    </row>
    <row r="9" spans="1:16" x14ac:dyDescent="0.25">
      <c r="A9">
        <v>12</v>
      </c>
      <c r="B9" t="s">
        <v>23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 t="shared" si="0"/>
        <v>0</v>
      </c>
    </row>
    <row r="10" spans="1:16" x14ac:dyDescent="0.25">
      <c r="A10">
        <v>14</v>
      </c>
      <c r="B10" t="s">
        <v>24</v>
      </c>
      <c r="C10" s="19">
        <v>16</v>
      </c>
      <c r="D10" s="19">
        <v>8</v>
      </c>
      <c r="E10" s="19">
        <v>8</v>
      </c>
      <c r="F10" s="19">
        <v>14.7</v>
      </c>
      <c r="G10" s="19">
        <v>15.3</v>
      </c>
      <c r="H10" s="19"/>
      <c r="I10" s="19"/>
      <c r="J10" s="19"/>
      <c r="K10" s="19"/>
      <c r="L10" s="19"/>
      <c r="M10" s="19"/>
      <c r="N10" s="19"/>
      <c r="O10" s="19"/>
      <c r="P10" s="20">
        <f t="shared" si="0"/>
        <v>62</v>
      </c>
    </row>
    <row r="11" spans="1:16" x14ac:dyDescent="0.25">
      <c r="A11">
        <v>15</v>
      </c>
      <c r="B11" t="s">
        <v>23</v>
      </c>
      <c r="C11" s="19">
        <v>18.5</v>
      </c>
      <c r="D11" s="19">
        <v>21.6</v>
      </c>
      <c r="E11" s="19">
        <v>15</v>
      </c>
      <c r="F11" s="19">
        <v>22</v>
      </c>
      <c r="G11" s="19">
        <v>22</v>
      </c>
      <c r="H11" s="19"/>
      <c r="I11" s="19"/>
      <c r="J11" s="19"/>
      <c r="K11" s="19"/>
      <c r="L11" s="19"/>
      <c r="M11" s="19"/>
      <c r="N11" s="19"/>
      <c r="O11" s="19"/>
      <c r="P11" s="20">
        <f t="shared" si="0"/>
        <v>99.1</v>
      </c>
    </row>
    <row r="12" spans="1:16" x14ac:dyDescent="0.25">
      <c r="A12" t="s">
        <v>85</v>
      </c>
      <c r="B12" t="s">
        <v>23</v>
      </c>
      <c r="C12" s="19">
        <v>10.4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 t="shared" si="0"/>
        <v>10.4</v>
      </c>
    </row>
    <row r="13" spans="1:16" x14ac:dyDescent="0.25">
      <c r="A13">
        <v>17</v>
      </c>
      <c r="B13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>
        <f t="shared" si="0"/>
        <v>0</v>
      </c>
    </row>
    <row r="14" spans="1:16" x14ac:dyDescent="0.25">
      <c r="A14">
        <v>19</v>
      </c>
      <c r="B14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 t="shared" si="0"/>
        <v>0</v>
      </c>
    </row>
    <row r="15" spans="1:16" x14ac:dyDescent="0.25">
      <c r="A15">
        <v>20</v>
      </c>
      <c r="B15" t="s">
        <v>23</v>
      </c>
      <c r="C15" s="19">
        <v>9.5</v>
      </c>
      <c r="D15" s="19">
        <v>4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 t="shared" si="0"/>
        <v>13.5</v>
      </c>
    </row>
    <row r="16" spans="1:16" x14ac:dyDescent="0.25">
      <c r="A16">
        <v>25</v>
      </c>
      <c r="B16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 t="shared" si="0"/>
        <v>0</v>
      </c>
    </row>
    <row r="17" spans="1:16" x14ac:dyDescent="0.25">
      <c r="A17">
        <v>26</v>
      </c>
      <c r="B17" t="s">
        <v>23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f t="shared" si="0"/>
        <v>0</v>
      </c>
    </row>
    <row r="18" spans="1:16" x14ac:dyDescent="0.25">
      <c r="A18">
        <v>27</v>
      </c>
      <c r="B18" t="s">
        <v>24</v>
      </c>
      <c r="C18" s="19">
        <v>16</v>
      </c>
      <c r="D18" s="19">
        <v>10</v>
      </c>
      <c r="E18" s="19">
        <v>10</v>
      </c>
      <c r="F18" s="19">
        <v>9.5</v>
      </c>
      <c r="G18" s="19">
        <v>13</v>
      </c>
      <c r="H18" s="19">
        <v>8.5</v>
      </c>
      <c r="I18" s="19"/>
      <c r="J18" s="19"/>
      <c r="K18" s="19"/>
      <c r="L18" s="19"/>
      <c r="M18" s="19"/>
      <c r="N18" s="19"/>
      <c r="O18" s="19"/>
      <c r="P18" s="20">
        <f t="shared" si="0"/>
        <v>67</v>
      </c>
    </row>
    <row r="19" spans="1:16" x14ac:dyDescent="0.25">
      <c r="A19">
        <v>28</v>
      </c>
      <c r="B19" t="s">
        <v>24</v>
      </c>
      <c r="C19" s="19">
        <v>17</v>
      </c>
      <c r="D19" s="19">
        <v>18.600000000000001</v>
      </c>
      <c r="E19" s="19">
        <v>10</v>
      </c>
      <c r="F19" s="19">
        <v>9</v>
      </c>
      <c r="G19" s="19">
        <v>11.5</v>
      </c>
      <c r="H19" s="19">
        <v>17</v>
      </c>
      <c r="I19" s="19"/>
      <c r="J19" s="19"/>
      <c r="K19" s="19"/>
      <c r="L19" s="19"/>
      <c r="M19" s="19"/>
      <c r="N19" s="19"/>
      <c r="O19" s="19"/>
      <c r="P19" s="20">
        <f t="shared" si="0"/>
        <v>83.1</v>
      </c>
    </row>
    <row r="20" spans="1:16" x14ac:dyDescent="0.25">
      <c r="A20">
        <v>29</v>
      </c>
      <c r="B20" t="s">
        <v>23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f t="shared" si="0"/>
        <v>0</v>
      </c>
    </row>
    <row r="21" spans="1:16" x14ac:dyDescent="0.25">
      <c r="A21">
        <v>30</v>
      </c>
      <c r="B21" t="s">
        <v>23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 t="shared" si="0"/>
        <v>0</v>
      </c>
    </row>
    <row r="22" spans="1:16" x14ac:dyDescent="0.25">
      <c r="A22">
        <v>31</v>
      </c>
      <c r="B22" t="s">
        <v>23</v>
      </c>
      <c r="C22" s="19">
        <v>23</v>
      </c>
      <c r="D22" s="19">
        <v>28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>
        <f t="shared" si="0"/>
        <v>51</v>
      </c>
    </row>
    <row r="23" spans="1:16" x14ac:dyDescent="0.25">
      <c r="A23">
        <v>32</v>
      </c>
      <c r="B23" t="s">
        <v>23</v>
      </c>
      <c r="C23" s="19">
        <v>41</v>
      </c>
      <c r="D23" s="19">
        <v>46</v>
      </c>
      <c r="E23" s="19">
        <v>27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>
        <f>SUM(C23:O23)</f>
        <v>114</v>
      </c>
    </row>
    <row r="24" spans="1:16" x14ac:dyDescent="0.25">
      <c r="P24" s="20"/>
    </row>
    <row r="25" spans="1:16" x14ac:dyDescent="0.25">
      <c r="J25" t="s">
        <v>87</v>
      </c>
      <c r="P25" s="20">
        <f>P10+P18+P19+SUM(P30:P32)</f>
        <v>214.1</v>
      </c>
    </row>
    <row r="26" spans="1:16" x14ac:dyDescent="0.25">
      <c r="J26" t="s">
        <v>88</v>
      </c>
      <c r="P26" s="20">
        <f>SUM(P5:P23)-P25+SUM(P33:P37)</f>
        <v>573.69999999999993</v>
      </c>
    </row>
    <row r="27" spans="1:16" x14ac:dyDescent="0.25">
      <c r="P27" s="20"/>
    </row>
    <row r="28" spans="1:16" x14ac:dyDescent="0.25">
      <c r="P28" s="20"/>
    </row>
    <row r="29" spans="1:16" x14ac:dyDescent="0.25">
      <c r="A29" t="s">
        <v>86</v>
      </c>
      <c r="P29" s="20"/>
    </row>
    <row r="30" spans="1:16" x14ac:dyDescent="0.25">
      <c r="A30" t="s">
        <v>89</v>
      </c>
      <c r="B30" t="s">
        <v>24</v>
      </c>
      <c r="C30" s="19">
        <v>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f t="shared" ref="P30:P37" si="1">SUM(C30:O30)</f>
        <v>2</v>
      </c>
    </row>
    <row r="31" spans="1:16" x14ac:dyDescent="0.25">
      <c r="A31" t="s">
        <v>90</v>
      </c>
      <c r="B31" t="s"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f t="shared" si="1"/>
        <v>0</v>
      </c>
    </row>
    <row r="32" spans="1:16" x14ac:dyDescent="0.25">
      <c r="A32" t="s">
        <v>95</v>
      </c>
      <c r="B32" t="s">
        <v>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>
        <f t="shared" si="1"/>
        <v>0</v>
      </c>
    </row>
    <row r="33" spans="1:16" x14ac:dyDescent="0.25">
      <c r="A33">
        <v>7</v>
      </c>
      <c r="B33" t="s">
        <v>23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f t="shared" si="1"/>
        <v>0</v>
      </c>
    </row>
    <row r="34" spans="1:16" x14ac:dyDescent="0.25">
      <c r="A34" t="s">
        <v>91</v>
      </c>
      <c r="B34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f t="shared" si="1"/>
        <v>0</v>
      </c>
    </row>
    <row r="35" spans="1:16" x14ac:dyDescent="0.25">
      <c r="A35" t="s">
        <v>92</v>
      </c>
      <c r="B35" t="s">
        <v>23</v>
      </c>
      <c r="C35" s="19">
        <v>10</v>
      </c>
      <c r="D35" s="19">
        <v>10</v>
      </c>
      <c r="E35" s="19">
        <v>10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>
        <f t="shared" si="1"/>
        <v>30</v>
      </c>
    </row>
    <row r="36" spans="1:16" x14ac:dyDescent="0.25">
      <c r="A36" t="s">
        <v>93</v>
      </c>
      <c r="B36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 t="shared" si="1"/>
        <v>0</v>
      </c>
    </row>
    <row r="37" spans="1:16" x14ac:dyDescent="0.25">
      <c r="A37" t="s">
        <v>94</v>
      </c>
      <c r="B37" t="s">
        <v>23</v>
      </c>
      <c r="C37" s="19">
        <v>33</v>
      </c>
      <c r="D37" s="19">
        <v>24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f t="shared" si="1"/>
        <v>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09C3B-6435-47CF-BDD7-D8321E13708B}">
  <dimension ref="A1:P38"/>
  <sheetViews>
    <sheetView workbookViewId="0">
      <selection sqref="A1:XFD1048576"/>
    </sheetView>
  </sheetViews>
  <sheetFormatPr defaultRowHeight="15.75" x14ac:dyDescent="0.25"/>
  <cols>
    <col min="1" max="1" width="12.875" customWidth="1"/>
  </cols>
  <sheetData>
    <row r="1" spans="1:16" x14ac:dyDescent="0.25">
      <c r="A1" t="s">
        <v>79</v>
      </c>
    </row>
    <row r="3" spans="1:16" x14ac:dyDescent="0.25">
      <c r="A3" t="s">
        <v>80</v>
      </c>
      <c r="C3" s="21">
        <v>43983</v>
      </c>
      <c r="P3" t="s">
        <v>81</v>
      </c>
    </row>
    <row r="4" spans="1:16" x14ac:dyDescent="0.25">
      <c r="A4" t="s">
        <v>82</v>
      </c>
      <c r="B4" t="s">
        <v>83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H4" t="s">
        <v>84</v>
      </c>
      <c r="I4" t="s">
        <v>84</v>
      </c>
      <c r="J4" t="s">
        <v>84</v>
      </c>
      <c r="K4" t="s">
        <v>84</v>
      </c>
      <c r="L4" t="s">
        <v>84</v>
      </c>
      <c r="M4" t="s">
        <v>84</v>
      </c>
      <c r="N4" t="s">
        <v>84</v>
      </c>
      <c r="O4" t="s">
        <v>84</v>
      </c>
      <c r="P4" t="s">
        <v>84</v>
      </c>
    </row>
    <row r="5" spans="1:16" x14ac:dyDescent="0.25">
      <c r="A5">
        <v>1</v>
      </c>
      <c r="B5" t="s">
        <v>23</v>
      </c>
      <c r="C5" s="19">
        <v>35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>
        <f t="shared" ref="P5:P22" si="0">SUM(C5:O5)</f>
        <v>35</v>
      </c>
    </row>
    <row r="6" spans="1:16" x14ac:dyDescent="0.25">
      <c r="A6">
        <v>5</v>
      </c>
      <c r="B6" t="s">
        <v>23</v>
      </c>
      <c r="C6" s="19">
        <v>24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>
        <f t="shared" si="0"/>
        <v>24</v>
      </c>
    </row>
    <row r="7" spans="1:16" x14ac:dyDescent="0.25">
      <c r="A7">
        <v>6</v>
      </c>
      <c r="B7" t="s">
        <v>23</v>
      </c>
      <c r="C7" s="19">
        <v>55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>
        <f t="shared" si="0"/>
        <v>55</v>
      </c>
    </row>
    <row r="8" spans="1:16" x14ac:dyDescent="0.25">
      <c r="A8">
        <v>7</v>
      </c>
      <c r="B8" t="s">
        <v>23</v>
      </c>
      <c r="C8" s="19">
        <v>8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 t="shared" si="0"/>
        <v>8</v>
      </c>
    </row>
    <row r="9" spans="1:16" x14ac:dyDescent="0.25">
      <c r="A9">
        <v>12</v>
      </c>
      <c r="B9" t="s">
        <v>23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 t="shared" si="0"/>
        <v>0</v>
      </c>
    </row>
    <row r="10" spans="1:16" x14ac:dyDescent="0.25">
      <c r="A10">
        <v>14</v>
      </c>
      <c r="B10" t="s">
        <v>24</v>
      </c>
      <c r="C10" s="19">
        <v>16</v>
      </c>
      <c r="D10" s="19">
        <v>11</v>
      </c>
      <c r="E10" s="19">
        <v>12.3</v>
      </c>
      <c r="F10" s="19">
        <v>15</v>
      </c>
      <c r="G10" s="19">
        <v>9.5</v>
      </c>
      <c r="H10" s="19">
        <v>11.8</v>
      </c>
      <c r="I10" s="19">
        <v>23.5</v>
      </c>
      <c r="J10" s="19"/>
      <c r="K10" s="19"/>
      <c r="L10" s="19"/>
      <c r="M10" s="19"/>
      <c r="N10" s="19"/>
      <c r="O10" s="19"/>
      <c r="P10" s="20">
        <f t="shared" si="0"/>
        <v>99.1</v>
      </c>
    </row>
    <row r="11" spans="1:16" x14ac:dyDescent="0.25">
      <c r="A11">
        <v>15</v>
      </c>
      <c r="B11" t="s">
        <v>23</v>
      </c>
      <c r="C11" s="19">
        <v>21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f t="shared" si="0"/>
        <v>21</v>
      </c>
    </row>
    <row r="12" spans="1:16" x14ac:dyDescent="0.25">
      <c r="A12" t="s">
        <v>85</v>
      </c>
      <c r="B12" t="s">
        <v>23</v>
      </c>
      <c r="C12" s="19">
        <v>37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 t="shared" si="0"/>
        <v>37</v>
      </c>
    </row>
    <row r="13" spans="1:16" x14ac:dyDescent="0.25">
      <c r="A13">
        <v>17</v>
      </c>
      <c r="B13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>
        <f t="shared" si="0"/>
        <v>0</v>
      </c>
    </row>
    <row r="14" spans="1:16" x14ac:dyDescent="0.25">
      <c r="A14">
        <v>19</v>
      </c>
      <c r="B14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 t="shared" si="0"/>
        <v>0</v>
      </c>
    </row>
    <row r="15" spans="1:16" x14ac:dyDescent="0.25">
      <c r="A15">
        <v>20</v>
      </c>
      <c r="B15" t="s">
        <v>23</v>
      </c>
      <c r="C15" s="19">
        <v>8.4</v>
      </c>
      <c r="D15" s="19">
        <v>10.3</v>
      </c>
      <c r="E15" s="19">
        <v>4.3</v>
      </c>
      <c r="F15" s="19">
        <v>6</v>
      </c>
      <c r="G15" s="19">
        <v>12.3</v>
      </c>
      <c r="H15" s="19"/>
      <c r="I15" s="19"/>
      <c r="J15" s="19"/>
      <c r="K15" s="19"/>
      <c r="L15" s="19"/>
      <c r="M15" s="19"/>
      <c r="N15" s="19"/>
      <c r="O15" s="19"/>
      <c r="P15" s="20">
        <f t="shared" si="0"/>
        <v>41.300000000000004</v>
      </c>
    </row>
    <row r="16" spans="1:16" x14ac:dyDescent="0.25">
      <c r="A16">
        <v>25</v>
      </c>
      <c r="B16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 t="shared" si="0"/>
        <v>0</v>
      </c>
    </row>
    <row r="17" spans="1:16" x14ac:dyDescent="0.25">
      <c r="A17">
        <v>26</v>
      </c>
      <c r="B17" t="s">
        <v>23</v>
      </c>
      <c r="C17" s="19">
        <v>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f t="shared" si="0"/>
        <v>5</v>
      </c>
    </row>
    <row r="18" spans="1:16" x14ac:dyDescent="0.25">
      <c r="A18">
        <v>27</v>
      </c>
      <c r="B18" t="s">
        <v>24</v>
      </c>
      <c r="C18" s="19">
        <v>9.5</v>
      </c>
      <c r="D18" s="19">
        <v>14</v>
      </c>
      <c r="E18" s="19">
        <v>9.5</v>
      </c>
      <c r="F18" s="19">
        <v>9.5</v>
      </c>
      <c r="G18" s="19">
        <v>10</v>
      </c>
      <c r="H18" s="19">
        <v>9</v>
      </c>
      <c r="I18" s="19">
        <v>14</v>
      </c>
      <c r="J18" s="19">
        <v>9</v>
      </c>
      <c r="K18" s="19">
        <v>9</v>
      </c>
      <c r="L18" s="19"/>
      <c r="M18" s="19"/>
      <c r="N18" s="19"/>
      <c r="O18" s="19"/>
      <c r="P18" s="20">
        <f t="shared" si="0"/>
        <v>93.5</v>
      </c>
    </row>
    <row r="19" spans="1:16" x14ac:dyDescent="0.25">
      <c r="A19">
        <v>28</v>
      </c>
      <c r="B19" t="s">
        <v>24</v>
      </c>
      <c r="C19" s="19">
        <v>23.5</v>
      </c>
      <c r="D19" s="19">
        <v>23.4</v>
      </c>
      <c r="E19" s="19">
        <v>23.7</v>
      </c>
      <c r="F19" s="19">
        <v>23</v>
      </c>
      <c r="G19" s="19">
        <v>17.5</v>
      </c>
      <c r="H19" s="19">
        <v>23</v>
      </c>
      <c r="I19" s="19"/>
      <c r="J19" s="19"/>
      <c r="K19" s="19"/>
      <c r="L19" s="19"/>
      <c r="M19" s="19"/>
      <c r="N19" s="19"/>
      <c r="O19" s="19"/>
      <c r="P19" s="20">
        <f t="shared" si="0"/>
        <v>134.1</v>
      </c>
    </row>
    <row r="20" spans="1:16" x14ac:dyDescent="0.25">
      <c r="A20">
        <v>29</v>
      </c>
      <c r="B20" t="s">
        <v>23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f t="shared" si="0"/>
        <v>0</v>
      </c>
    </row>
    <row r="21" spans="1:16" x14ac:dyDescent="0.25">
      <c r="A21">
        <v>30</v>
      </c>
      <c r="B21" t="s">
        <v>23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 t="shared" si="0"/>
        <v>0</v>
      </c>
    </row>
    <row r="22" spans="1:16" x14ac:dyDescent="0.25">
      <c r="A22">
        <v>31</v>
      </c>
      <c r="B22" t="s">
        <v>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>
        <f t="shared" si="0"/>
        <v>0</v>
      </c>
    </row>
    <row r="23" spans="1:16" x14ac:dyDescent="0.25">
      <c r="A23">
        <v>32</v>
      </c>
      <c r="B23" t="s">
        <v>23</v>
      </c>
      <c r="C23" s="19">
        <v>35</v>
      </c>
      <c r="D23" s="19">
        <v>40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>
        <f>SUM(C23:O23)</f>
        <v>75</v>
      </c>
    </row>
    <row r="25" spans="1:16" x14ac:dyDescent="0.25">
      <c r="J25" t="s">
        <v>87</v>
      </c>
      <c r="P25">
        <f>P10+P18+P19+SUM(P30:P32)</f>
        <v>330.7</v>
      </c>
    </row>
    <row r="26" spans="1:16" x14ac:dyDescent="0.25">
      <c r="J26" t="s">
        <v>88</v>
      </c>
      <c r="P26">
        <f>SUM(P5:P23)-P25+SUM(P33:P38)</f>
        <v>445.1</v>
      </c>
    </row>
    <row r="29" spans="1:16" x14ac:dyDescent="0.25">
      <c r="A29" t="s">
        <v>86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>
        <v>0</v>
      </c>
    </row>
    <row r="30" spans="1:16" x14ac:dyDescent="0.25">
      <c r="A30" t="s">
        <v>89</v>
      </c>
      <c r="B30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f t="shared" ref="P30:P38" si="1">SUM(C30:O30)</f>
        <v>0</v>
      </c>
    </row>
    <row r="31" spans="1:16" x14ac:dyDescent="0.25">
      <c r="A31" t="s">
        <v>90</v>
      </c>
      <c r="B31" t="s">
        <v>24</v>
      </c>
      <c r="C31" s="19">
        <v>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f t="shared" si="1"/>
        <v>2</v>
      </c>
    </row>
    <row r="32" spans="1:16" x14ac:dyDescent="0.25">
      <c r="A32" t="s">
        <v>95</v>
      </c>
      <c r="B32" t="s">
        <v>24</v>
      </c>
      <c r="C32" s="19">
        <v>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>
        <f t="shared" si="1"/>
        <v>2</v>
      </c>
    </row>
    <row r="33" spans="1:16" x14ac:dyDescent="0.25">
      <c r="A33">
        <v>7</v>
      </c>
      <c r="B33" t="s">
        <v>23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f t="shared" si="1"/>
        <v>0</v>
      </c>
    </row>
    <row r="34" spans="1:16" x14ac:dyDescent="0.25">
      <c r="A34" t="s">
        <v>91</v>
      </c>
      <c r="B34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f t="shared" si="1"/>
        <v>0</v>
      </c>
    </row>
    <row r="35" spans="1:16" x14ac:dyDescent="0.25">
      <c r="A35" t="s">
        <v>92</v>
      </c>
      <c r="B35" t="s">
        <v>23</v>
      </c>
      <c r="C35" s="19">
        <v>10</v>
      </c>
      <c r="D35" s="19">
        <v>10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>
        <f t="shared" si="1"/>
        <v>20</v>
      </c>
    </row>
    <row r="36" spans="1:16" x14ac:dyDescent="0.25">
      <c r="A36" t="s">
        <v>93</v>
      </c>
      <c r="B36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 t="shared" si="1"/>
        <v>0</v>
      </c>
    </row>
    <row r="37" spans="1:16" x14ac:dyDescent="0.25">
      <c r="A37" t="s">
        <v>94</v>
      </c>
      <c r="B37" t="s">
        <v>23</v>
      </c>
      <c r="C37" s="19">
        <v>52.1</v>
      </c>
      <c r="D37" s="19">
        <v>27</v>
      </c>
      <c r="E37" s="19">
        <v>14</v>
      </c>
      <c r="F37" s="19">
        <v>32</v>
      </c>
      <c r="G37" s="19"/>
      <c r="H37" s="19"/>
      <c r="I37" s="19"/>
      <c r="J37" s="19"/>
      <c r="K37" s="19"/>
      <c r="L37" s="19"/>
      <c r="M37" s="19"/>
      <c r="N37" s="19"/>
      <c r="O37" s="19"/>
      <c r="P37" s="20">
        <f t="shared" si="1"/>
        <v>125.1</v>
      </c>
    </row>
    <row r="38" spans="1:16" x14ac:dyDescent="0.25">
      <c r="A38" t="s">
        <v>99</v>
      </c>
      <c r="B38" t="s">
        <v>23</v>
      </c>
      <c r="C38">
        <v>2.7</v>
      </c>
      <c r="P38" s="20">
        <f t="shared" si="1"/>
        <v>2.7</v>
      </c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B5456-3ADD-4660-AC22-E1ABE02C5872}">
  <dimension ref="A1:P38"/>
  <sheetViews>
    <sheetView workbookViewId="0">
      <selection activeCell="C3" sqref="C3"/>
    </sheetView>
  </sheetViews>
  <sheetFormatPr defaultRowHeight="15.75" x14ac:dyDescent="0.25"/>
  <cols>
    <col min="1" max="1" width="12.875" customWidth="1"/>
  </cols>
  <sheetData>
    <row r="1" spans="1:16" x14ac:dyDescent="0.25">
      <c r="A1" t="s">
        <v>79</v>
      </c>
    </row>
    <row r="3" spans="1:16" x14ac:dyDescent="0.25">
      <c r="A3" t="s">
        <v>80</v>
      </c>
      <c r="C3" s="22" t="s">
        <v>100</v>
      </c>
      <c r="P3" t="s">
        <v>81</v>
      </c>
    </row>
    <row r="4" spans="1:16" x14ac:dyDescent="0.25">
      <c r="A4" t="s">
        <v>82</v>
      </c>
      <c r="B4" t="s">
        <v>83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H4" t="s">
        <v>84</v>
      </c>
      <c r="I4" t="s">
        <v>84</v>
      </c>
      <c r="J4" t="s">
        <v>84</v>
      </c>
      <c r="K4" t="s">
        <v>84</v>
      </c>
      <c r="L4" t="s">
        <v>84</v>
      </c>
      <c r="M4" t="s">
        <v>84</v>
      </c>
      <c r="N4" t="s">
        <v>84</v>
      </c>
      <c r="O4" t="s">
        <v>84</v>
      </c>
      <c r="P4" t="s">
        <v>84</v>
      </c>
    </row>
    <row r="5" spans="1:16" x14ac:dyDescent="0.25">
      <c r="A5">
        <v>1</v>
      </c>
      <c r="B5" t="s">
        <v>23</v>
      </c>
      <c r="C5" s="19">
        <v>47</v>
      </c>
      <c r="D5" s="19">
        <v>25</v>
      </c>
      <c r="E5" s="19">
        <v>41</v>
      </c>
      <c r="F5" s="19">
        <v>32</v>
      </c>
      <c r="G5" s="19">
        <v>21</v>
      </c>
      <c r="H5" s="19">
        <v>16</v>
      </c>
      <c r="I5" s="19">
        <v>30</v>
      </c>
      <c r="J5" s="19"/>
      <c r="K5" s="19"/>
      <c r="L5" s="19"/>
      <c r="M5" s="19"/>
      <c r="N5" s="19"/>
      <c r="O5" s="19"/>
      <c r="P5" s="20">
        <f t="shared" ref="P5:P22" si="0">SUM(C5:O5)</f>
        <v>212</v>
      </c>
    </row>
    <row r="6" spans="1:16" x14ac:dyDescent="0.25">
      <c r="A6">
        <v>5</v>
      </c>
      <c r="B6" t="s">
        <v>23</v>
      </c>
      <c r="C6" s="19">
        <v>25.5</v>
      </c>
      <c r="D6" s="19">
        <v>30</v>
      </c>
      <c r="E6" s="19">
        <v>23</v>
      </c>
      <c r="F6" s="19">
        <v>25</v>
      </c>
      <c r="G6" s="19"/>
      <c r="H6" s="19"/>
      <c r="I6" s="19"/>
      <c r="J6" s="19"/>
      <c r="K6" s="19"/>
      <c r="L6" s="19"/>
      <c r="M6" s="19"/>
      <c r="N6" s="19"/>
      <c r="O6" s="19"/>
      <c r="P6" s="20">
        <f t="shared" si="0"/>
        <v>103.5</v>
      </c>
    </row>
    <row r="7" spans="1:16" x14ac:dyDescent="0.25">
      <c r="A7">
        <v>6</v>
      </c>
      <c r="B7" t="s">
        <v>23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>
        <f t="shared" si="0"/>
        <v>0</v>
      </c>
    </row>
    <row r="8" spans="1:16" x14ac:dyDescent="0.25">
      <c r="A8">
        <v>7</v>
      </c>
      <c r="B8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 t="shared" si="0"/>
        <v>0</v>
      </c>
    </row>
    <row r="9" spans="1:16" x14ac:dyDescent="0.25">
      <c r="A9">
        <v>12</v>
      </c>
      <c r="B9" t="s">
        <v>23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 t="shared" si="0"/>
        <v>0</v>
      </c>
    </row>
    <row r="10" spans="1:16" x14ac:dyDescent="0.25">
      <c r="A10">
        <v>14</v>
      </c>
      <c r="B10" t="s">
        <v>24</v>
      </c>
      <c r="C10" s="19">
        <v>22.5</v>
      </c>
      <c r="D10" s="19">
        <v>1.7</v>
      </c>
      <c r="E10" s="19">
        <v>22.5</v>
      </c>
      <c r="F10" s="19">
        <v>18.5</v>
      </c>
      <c r="G10" s="19">
        <v>11.5</v>
      </c>
      <c r="H10" s="19">
        <v>14</v>
      </c>
      <c r="I10" s="19"/>
      <c r="J10" s="19"/>
      <c r="K10" s="19"/>
      <c r="L10" s="19"/>
      <c r="M10" s="19"/>
      <c r="N10" s="19"/>
      <c r="O10" s="19"/>
      <c r="P10" s="20">
        <f t="shared" si="0"/>
        <v>90.7</v>
      </c>
    </row>
    <row r="11" spans="1:16" x14ac:dyDescent="0.25">
      <c r="A11">
        <v>15</v>
      </c>
      <c r="B11" t="s">
        <v>23</v>
      </c>
      <c r="C11" s="19">
        <v>17.5</v>
      </c>
      <c r="D11" s="19">
        <v>29</v>
      </c>
      <c r="E11" s="19">
        <v>30</v>
      </c>
      <c r="F11" s="19">
        <v>25</v>
      </c>
      <c r="G11" s="19"/>
      <c r="H11" s="19"/>
      <c r="I11" s="19"/>
      <c r="J11" s="19"/>
      <c r="K11" s="19"/>
      <c r="L11" s="19"/>
      <c r="M11" s="19"/>
      <c r="N11" s="19"/>
      <c r="O11" s="19"/>
      <c r="P11" s="20">
        <f t="shared" si="0"/>
        <v>101.5</v>
      </c>
    </row>
    <row r="12" spans="1:16" x14ac:dyDescent="0.25">
      <c r="A12" t="s">
        <v>85</v>
      </c>
      <c r="B12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 t="shared" si="0"/>
        <v>0</v>
      </c>
    </row>
    <row r="13" spans="1:16" x14ac:dyDescent="0.25">
      <c r="A13">
        <v>17</v>
      </c>
      <c r="B13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>
        <f t="shared" si="0"/>
        <v>0</v>
      </c>
    </row>
    <row r="14" spans="1:16" x14ac:dyDescent="0.25">
      <c r="A14">
        <v>19</v>
      </c>
      <c r="B14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 t="shared" si="0"/>
        <v>0</v>
      </c>
    </row>
    <row r="15" spans="1:16" x14ac:dyDescent="0.25">
      <c r="A15">
        <v>20</v>
      </c>
      <c r="B15" t="s">
        <v>23</v>
      </c>
      <c r="C15" s="19">
        <v>9.3000000000000007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 t="shared" si="0"/>
        <v>9.3000000000000007</v>
      </c>
    </row>
    <row r="16" spans="1:16" x14ac:dyDescent="0.25">
      <c r="A16">
        <v>25</v>
      </c>
      <c r="B16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 t="shared" si="0"/>
        <v>0</v>
      </c>
    </row>
    <row r="17" spans="1:16" x14ac:dyDescent="0.25">
      <c r="A17">
        <v>26</v>
      </c>
      <c r="B17" t="s">
        <v>23</v>
      </c>
      <c r="C17" s="19">
        <v>8.5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f t="shared" si="0"/>
        <v>8.5</v>
      </c>
    </row>
    <row r="18" spans="1:16" x14ac:dyDescent="0.25">
      <c r="A18">
        <v>27</v>
      </c>
      <c r="B18" t="s">
        <v>24</v>
      </c>
      <c r="C18" s="19">
        <v>11</v>
      </c>
      <c r="D18" s="19">
        <v>10</v>
      </c>
      <c r="E18" s="19">
        <v>13</v>
      </c>
      <c r="F18" s="19">
        <v>9.5</v>
      </c>
      <c r="G18" s="19">
        <v>8</v>
      </c>
      <c r="H18" s="19">
        <v>11</v>
      </c>
      <c r="I18" s="19">
        <v>11</v>
      </c>
      <c r="J18" s="19"/>
      <c r="K18" s="19"/>
      <c r="L18" s="19"/>
      <c r="M18" s="19"/>
      <c r="N18" s="19"/>
      <c r="O18" s="19"/>
      <c r="P18" s="20">
        <f t="shared" si="0"/>
        <v>73.5</v>
      </c>
    </row>
    <row r="19" spans="1:16" x14ac:dyDescent="0.25">
      <c r="A19">
        <v>28</v>
      </c>
      <c r="B19" t="s">
        <v>24</v>
      </c>
      <c r="C19" s="19">
        <v>15.3</v>
      </c>
      <c r="D19" s="19">
        <v>13.5</v>
      </c>
      <c r="E19" s="19">
        <v>22.5</v>
      </c>
      <c r="F19" s="19">
        <v>20</v>
      </c>
      <c r="G19" s="19"/>
      <c r="H19" s="19"/>
      <c r="I19" s="19"/>
      <c r="J19" s="19"/>
      <c r="K19" s="19"/>
      <c r="L19" s="19"/>
      <c r="M19" s="19"/>
      <c r="N19" s="19"/>
      <c r="O19" s="19"/>
      <c r="P19" s="20">
        <f t="shared" si="0"/>
        <v>71.3</v>
      </c>
    </row>
    <row r="20" spans="1:16" x14ac:dyDescent="0.25">
      <c r="A20">
        <v>29</v>
      </c>
      <c r="B20" t="s">
        <v>23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f t="shared" si="0"/>
        <v>0</v>
      </c>
    </row>
    <row r="21" spans="1:16" x14ac:dyDescent="0.25">
      <c r="A21">
        <v>30</v>
      </c>
      <c r="B21" t="s">
        <v>23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 t="shared" si="0"/>
        <v>0</v>
      </c>
    </row>
    <row r="22" spans="1:16" x14ac:dyDescent="0.25">
      <c r="A22">
        <v>31</v>
      </c>
      <c r="B22" t="s">
        <v>23</v>
      </c>
      <c r="C22" s="19">
        <v>21</v>
      </c>
      <c r="D22" s="19">
        <v>11</v>
      </c>
      <c r="E22" s="19">
        <v>21</v>
      </c>
      <c r="F22" s="19">
        <v>20</v>
      </c>
      <c r="G22" s="19">
        <v>17</v>
      </c>
      <c r="H22" s="19"/>
      <c r="I22" s="19"/>
      <c r="J22" s="19"/>
      <c r="K22" s="19"/>
      <c r="L22" s="19"/>
      <c r="M22" s="19"/>
      <c r="N22" s="19"/>
      <c r="O22" s="19"/>
      <c r="P22" s="20">
        <f t="shared" si="0"/>
        <v>90</v>
      </c>
    </row>
    <row r="23" spans="1:16" x14ac:dyDescent="0.25">
      <c r="A23">
        <v>32</v>
      </c>
      <c r="B23" t="s">
        <v>23</v>
      </c>
      <c r="C23" s="19">
        <v>26</v>
      </c>
      <c r="D23" s="19">
        <v>25</v>
      </c>
      <c r="E23" s="19">
        <v>35</v>
      </c>
      <c r="F23" s="19">
        <v>20</v>
      </c>
      <c r="G23" s="19">
        <v>17</v>
      </c>
      <c r="H23" s="19">
        <v>38</v>
      </c>
      <c r="I23" s="19"/>
      <c r="J23" s="19"/>
      <c r="K23" s="19"/>
      <c r="L23" s="19"/>
      <c r="M23" s="19"/>
      <c r="N23" s="19"/>
      <c r="O23" s="19"/>
      <c r="P23" s="20">
        <f>SUM(C23:O23)</f>
        <v>161</v>
      </c>
    </row>
    <row r="25" spans="1:16" x14ac:dyDescent="0.25">
      <c r="J25" t="s">
        <v>87</v>
      </c>
      <c r="P25">
        <f>P10+P18+P19+SUM(P30:P32)</f>
        <v>235.5</v>
      </c>
    </row>
    <row r="26" spans="1:16" x14ac:dyDescent="0.25">
      <c r="J26" t="s">
        <v>88</v>
      </c>
      <c r="P26">
        <f>SUM(P5:P23)-P25+SUM(P33:P38)</f>
        <v>746.8</v>
      </c>
    </row>
    <row r="29" spans="1:16" x14ac:dyDescent="0.25">
      <c r="A29" t="s">
        <v>86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>
        <v>0</v>
      </c>
    </row>
    <row r="30" spans="1:16" x14ac:dyDescent="0.25">
      <c r="A30" t="s">
        <v>89</v>
      </c>
      <c r="B30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f t="shared" ref="P30:P38" si="1">SUM(C30:O30)</f>
        <v>0</v>
      </c>
    </row>
    <row r="31" spans="1:16" x14ac:dyDescent="0.25">
      <c r="A31" t="s">
        <v>90</v>
      </c>
      <c r="B31" t="s"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f t="shared" si="1"/>
        <v>0</v>
      </c>
    </row>
    <row r="32" spans="1:16" x14ac:dyDescent="0.25">
      <c r="A32" t="s">
        <v>95</v>
      </c>
      <c r="B32" t="s">
        <v>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>
        <f t="shared" si="1"/>
        <v>0</v>
      </c>
    </row>
    <row r="33" spans="1:16" x14ac:dyDescent="0.25">
      <c r="A33">
        <v>7</v>
      </c>
      <c r="B33" t="s">
        <v>23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f t="shared" si="1"/>
        <v>0</v>
      </c>
    </row>
    <row r="34" spans="1:16" x14ac:dyDescent="0.25">
      <c r="A34" t="s">
        <v>91</v>
      </c>
      <c r="B34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f t="shared" si="1"/>
        <v>0</v>
      </c>
    </row>
    <row r="35" spans="1:16" x14ac:dyDescent="0.25">
      <c r="A35" t="s">
        <v>92</v>
      </c>
      <c r="B35" t="s">
        <v>23</v>
      </c>
      <c r="C35" s="19">
        <v>10</v>
      </c>
      <c r="D35" s="19">
        <v>10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>
        <f t="shared" si="1"/>
        <v>20</v>
      </c>
    </row>
    <row r="36" spans="1:16" x14ac:dyDescent="0.25">
      <c r="A36" t="s">
        <v>93</v>
      </c>
      <c r="B36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 t="shared" si="1"/>
        <v>0</v>
      </c>
    </row>
    <row r="37" spans="1:16" x14ac:dyDescent="0.25">
      <c r="A37" t="s">
        <v>94</v>
      </c>
      <c r="B37" t="s">
        <v>23</v>
      </c>
      <c r="C37" s="19">
        <v>11</v>
      </c>
      <c r="D37" s="19">
        <v>20</v>
      </c>
      <c r="E37" s="19">
        <v>10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f t="shared" si="1"/>
        <v>41</v>
      </c>
    </row>
    <row r="38" spans="1:16" x14ac:dyDescent="0.25">
      <c r="A38" t="s">
        <v>99</v>
      </c>
      <c r="B38" t="s">
        <v>23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FLEET INV JAN 2021</vt:lpstr>
      <vt:lpstr>Sheet1</vt:lpstr>
      <vt:lpstr>FUEL JAN 2020</vt:lpstr>
      <vt:lpstr>FUEL FEB 2020</vt:lpstr>
      <vt:lpstr>FUEL MAR 2020</vt:lpstr>
      <vt:lpstr>FUEL APR 2020</vt:lpstr>
      <vt:lpstr>FUEL MAY 2020</vt:lpstr>
      <vt:lpstr>FUEL JUNE 2020</vt:lpstr>
      <vt:lpstr>FUEL JULY 2020</vt:lpstr>
      <vt:lpstr>FUEL AUG 2020</vt:lpstr>
      <vt:lpstr>FUEL SEP 2020</vt:lpstr>
      <vt:lpstr>FUEL OCT 2020</vt:lpstr>
      <vt:lpstr>FUEL NOV 2020</vt:lpstr>
      <vt:lpstr>FUEL DEC 2020</vt:lpstr>
      <vt:lpstr>FUEL BY VEHICLE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Stephen Weir</cp:lastModifiedBy>
  <dcterms:created xsi:type="dcterms:W3CDTF">2020-04-07T17:10:41Z</dcterms:created>
  <dcterms:modified xsi:type="dcterms:W3CDTF">2021-02-01T20:49:28Z</dcterms:modified>
</cp:coreProperties>
</file>